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280" activeTab="0"/>
  </bookViews>
  <sheets>
    <sheet name="VENITURI" sheetId="1" r:id="rId1"/>
    <sheet name="CHELTUIELI" sheetId="2" r:id="rId2"/>
  </sheets>
  <externalReferences>
    <externalReference r:id="rId5"/>
  </externalReferences>
  <definedNames>
    <definedName name="_xlfn.BAHTTEXT" hidden="1">#NAME?</definedName>
    <definedName name="_xlnm.Print_Titles" localSheetId="1">'CHELTUIELI'!$5:$5</definedName>
    <definedName name="_xlnm.Print_Titles" localSheetId="0">'VENITURI'!$5:$5</definedName>
  </definedNames>
  <calcPr fullCalcOnLoad="1"/>
</workbook>
</file>

<file path=xl/sharedStrings.xml><?xml version="1.0" encoding="utf-8"?>
<sst xmlns="http://schemas.openxmlformats.org/spreadsheetml/2006/main" count="423" uniqueCount="380">
  <si>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</si>
  <si>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</si>
  <si>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</si>
  <si>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</si>
  <si>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</si>
  <si>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</si>
  <si>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</si>
  <si>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</si>
  <si>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</si>
  <si>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</si>
  <si>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</si>
  <si>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</si>
  <si>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</si>
  <si>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</si>
  <si>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</si>
  <si>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</si>
  <si>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</si>
  <si>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</si>
  <si>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</si>
  <si>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</si>
  <si>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</si>
  <si>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</si>
  <si>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</si>
  <si>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</si>
  <si>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</si>
  <si>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</si>
  <si>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</si>
  <si>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</si>
  <si>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</si>
  <si>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</si>
  <si>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</si>
  <si>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</si>
  <si>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</si>
  <si>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</si>
  <si>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</si>
  <si>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</si>
  <si>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</si>
  <si>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</si>
  <si>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</si>
  <si>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</si>
  <si>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</si>
  <si>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</si>
  <si>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</si>
  <si>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</si>
  <si>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</si>
  <si>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</si>
  <si>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</si>
  <si>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</si>
  <si>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</si>
  <si>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</si>
  <si>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</si>
  <si>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</si>
  <si>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</si>
  <si>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</si>
  <si>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</si>
  <si>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</si>
  <si>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</si>
  <si>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</si>
  <si>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</si>
  <si>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</si>
  <si>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</si>
  <si>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</si>
  <si>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</si>
  <si>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</si>
  <si>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</si>
  <si>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</si>
  <si>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</si>
  <si>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</si>
  <si>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</si>
  <si>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</si>
  <si>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</si>
  <si>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</si>
  <si>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</si>
  <si>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</si>
  <si>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</si>
  <si>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</si>
  <si>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</si>
  <si>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</si>
  <si>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</si>
  <si>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</si>
  <si>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</si>
  <si>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</si>
  <si>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</si>
  <si>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</si>
  <si>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</si>
  <si>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</si>
  <si>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</si>
  <si>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</si>
  <si>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</si>
  <si>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</si>
  <si>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</si>
  <si>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</si>
  <si>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</si>
  <si>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</si>
  <si>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</si>
  <si>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</si>
  <si>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</si>
  <si>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</si>
  <si>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</si>
  <si>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</si>
  <si>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</si>
  <si>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</si>
  <si>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</si>
  <si>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</si>
  <si>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</si>
  <si>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</si>
  <si>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</si>
  <si>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</si>
  <si>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</si>
  <si>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</si>
  <si>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</si>
  <si>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</si>
  <si>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</si>
  <si>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</si>
  <si>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</si>
  <si>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</si>
  <si>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</si>
  <si>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</si>
  <si>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</si>
  <si>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</si>
  <si>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</si>
  <si>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</si>
  <si>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</si>
  <si>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</si>
  <si>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</si>
  <si>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</si>
  <si>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</si>
  <si>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</si>
  <si>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</si>
  <si>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</si>
  <si>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</si>
  <si>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</si>
  <si>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</si>
  <si>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</si>
  <si>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</si>
  <si>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</si>
  <si>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</si>
  <si>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</si>
  <si>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</si>
  <si>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</si>
  <si>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</si>
  <si>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</si>
  <si>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</si>
  <si>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</si>
  <si>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</si>
  <si>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</si>
  <si>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</si>
  <si>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</si>
  <si>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</si>
  <si>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</si>
  <si>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</si>
  <si>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</si>
  <si>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</si>
  <si>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</si>
  <si>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</si>
  <si>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</si>
  <si>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</si>
  <si>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</si>
  <si>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</si>
  <si>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</si>
  <si>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</si>
  <si>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</si>
  <si>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</si>
  <si>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</si>
  <si>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</si>
  <si>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</si>
  <si>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</si>
  <si>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</si>
  <si>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</si>
  <si>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</si>
  <si>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</si>
  <si>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</si>
  <si>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</si>
  <si>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</si>
  <si>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</si>
  <si>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</si>
  <si>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</si>
  <si>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</si>
  <si>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</si>
  <si>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</si>
  <si>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</si>
  <si>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</si>
  <si>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</si>
  <si>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</si>
  <si>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</si>
  <si>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</si>
  <si>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</si>
  <si>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</si>
  <si>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</si>
  <si>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</si>
  <si>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</si>
  <si>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</si>
  <si>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</si>
  <si>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</si>
  <si>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</si>
  <si>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</si>
  <si>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</si>
  <si>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</si>
  <si>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</si>
  <si>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</si>
  <si>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</si>
  <si>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</si>
  <si>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</si>
  <si>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</si>
  <si>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</si>
  <si>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</si>
  <si>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</si>
  <si>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</si>
  <si>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</si>
  <si>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</si>
  <si>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</si>
  <si>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</si>
  <si>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</si>
  <si>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</si>
  <si>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</si>
  <si>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</si>
  <si>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</si>
  <si>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</si>
  <si>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</si>
  <si>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</si>
  <si>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</si>
  <si>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</si>
  <si>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</si>
  <si>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</si>
  <si>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</si>
  <si>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</si>
  <si>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</si>
  <si>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</si>
  <si>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</si>
  <si>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</si>
  <si>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</si>
  <si>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</si>
  <si>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</si>
  <si>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</si>
  <si>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</si>
  <si>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</si>
  <si>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</si>
  <si>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</si>
  <si>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</si>
  <si>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</si>
  <si>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</si>
  <si>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</si>
  <si>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</si>
  <si>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</si>
  <si>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</si>
  <si>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</si>
  <si>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</si>
  <si>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</si>
  <si>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</si>
  <si>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</si>
  <si>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</si>
  <si>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</si>
  <si>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</si>
  <si>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</si>
  <si>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</si>
  <si>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</si>
  <si>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</si>
  <si>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</si>
  <si>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</si>
  <si>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</si>
  <si>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</si>
  <si>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</si>
  <si>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</si>
  <si>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</si>
  <si>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</si>
  <si>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</si>
  <si>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</si>
  <si>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</si>
  <si>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</si>
  <si>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</si>
  <si>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</si>
  <si>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</si>
  <si>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</si>
  <si>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</si>
  <si>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</si>
  <si>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</si>
  <si>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</si>
  <si>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</si>
  <si>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</si>
  <si>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</si>
  <si>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</si>
  <si>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</si>
  <si>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</si>
  <si>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</si>
  <si>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</si>
  <si>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</si>
  <si>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</si>
  <si>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</si>
  <si>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</si>
  <si>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</si>
  <si>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</si>
  <si>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</si>
  <si>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</si>
  <si>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</si>
  <si>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</si>
  <si>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</si>
  <si>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</si>
  <si>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</si>
  <si>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</si>
  <si>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</si>
  <si>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</si>
  <si>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</si>
  <si>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</si>
  <si>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</si>
  <si>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</si>
  <si>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</si>
  <si>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</si>
  <si>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</si>
  <si>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</si>
  <si>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</si>
  <si>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</si>
  <si>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</si>
  <si>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</si>
  <si>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</si>
  <si>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</si>
  <si>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</si>
  <si>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</si>
  <si>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</si>
  <si>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</si>
  <si>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</si>
  <si>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</si>
  <si>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</si>
  <si>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</si>
  <si>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</si>
  <si>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</si>
  <si>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</si>
  <si>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</si>
  <si>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</si>
  <si>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</si>
  <si>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</si>
  <si>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</si>
  <si>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</si>
  <si>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</si>
  <si>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</si>
  <si>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</si>
  <si>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</si>
  <si>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</si>
  <si>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</si>
  <si>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</si>
  <si>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</si>
  <si>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</si>
  <si>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</si>
  <si>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</si>
  <si>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</si>
  <si>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</si>
  <si>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</si>
  <si>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</si>
  <si>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</si>
  <si>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</si>
  <si>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</si>
  <si>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</si>
  <si>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</si>
  <si>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</si>
  <si>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</si>
  <si>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</si>
  <si>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</si>
  <si>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</si>
  <si>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</si>
  <si>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</si>
  <si>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</si>
  <si>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</si>
  <si>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</si>
  <si>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</si>
  <si>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</si>
  <si>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</si>
  <si>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</si>
  <si>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t>Salarii de baza</t>
  </si>
  <si>
    <t>Alte drepturi salariale in bani</t>
  </si>
  <si>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</si>
  <si>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</si>
  <si>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</si>
  <si>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CASDOLJ</t>
  </si>
  <si>
    <t>MIHAELA LUCI STEFAN</t>
  </si>
  <si>
    <t>Director Economic,</t>
  </si>
  <si>
    <t>SIMONA SUBTIRELU</t>
  </si>
  <si>
    <t xml:space="preserve">    ~ activitatea curenta,</t>
  </si>
  <si>
    <t>CONT DE EXECUTIE CHELTUIELI FEBRUARIE  2015</t>
  </si>
  <si>
    <r>
      <t>TITLUL</t>
    </r>
    <r>
      <rPr>
        <b/>
        <i/>
        <sz val="10"/>
        <rFont val="Arial"/>
        <family val="2"/>
      </rPr>
      <t xml:space="preserve"> IX</t>
    </r>
    <r>
      <rPr>
        <b/>
        <sz val="10"/>
        <rFont val="Arial"/>
        <family val="2"/>
      </rPr>
      <t xml:space="preserve"> ASISTENTA SOCIALA</t>
    </r>
  </si>
  <si>
    <t>CONT DE EXECUTIE VENITURI FEBRUARIE 2015</t>
  </si>
  <si>
    <t>NR.4656/12/03.2015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</si>
</sst>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sz val="10"/>
      <name val="Arial"/>
      <family val="2"/>
    </font>
    <font>
      <sz val="12"/>
      <name val="Arial"/>
      <family val="2"/>
    </font>
    <font>
      <b/>
      <sz val="11"/>
      <name val="Arial"/>
      <family val="2"/>
    </font>
    <font>
      <b/>
      <i/>
      <sz val="11"/>
      <name val="Arial"/>
      <family val="2"/>
    </font>
    <font>
      <sz val="11"/>
      <name val="Arial"/>
      <family val="2"/>
    </font>
    <font>
      <b/>
      <i/>
      <sz val="12"/>
      <name val="Arial"/>
      <family val="2"/>
    </font>
    <font>
      <i/>
      <sz val="10"/>
      <name val="Arial"/>
      <family val="2"/>
    </font>
    <font>
      <b/>
      <i/>
      <sz val="14"/>
      <name val="Arial"/>
      <family val="2"/>
    </font>
    <font>
      <b/>
      <sz val="9"/>
      <name val="Arial"/>
      <family val="2"/>
    </font>
    <font>
      <sz val="9"/>
      <name val="Arial"/>
      <family val="2"/>
    </font>
    <font>
      <sz val="11"/>
      <name val="Times New Roman CE"/>
      <family val="0"/>
    </font>
    <font>
      <sz val="11"/>
      <name val="Calibri"/>
      <family val="2"/>
    </font>
    <font>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4" fontId="22" fillId="24" borderId="10" xfId="65" applyNumberFormat="1" applyFont="1" applyFill="1" applyBorder="1" applyAlignment="1">
      <alignment horizontal="right" wrapText="1"/>
      <protection/>
    </xf>
    <xf numFmtId="3" fontId="0" fillId="0" borderId="0" xfId="0" applyNumberFormat="1" applyFont="1" applyFill="1" applyBorder="1" applyAlignment="1">
      <alignment/>
    </xf>
    <xf numFmtId="4" fontId="22" fillId="0" borderId="0" xfId="0" applyNumberFormat="1" applyFont="1" applyFill="1" applyBorder="1" applyAlignment="1">
      <alignment wrapText="1"/>
    </xf>
    <xf numFmtId="4" fontId="22"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xf>
    <xf numFmtId="4" fontId="22" fillId="0" borderId="10" xfId="65" applyNumberFormat="1" applyFont="1" applyFill="1" applyBorder="1" applyAlignment="1" applyProtection="1">
      <alignment horizontal="right" wrapText="1"/>
      <protection/>
    </xf>
    <xf numFmtId="4" fontId="22" fillId="0" borderId="10" xfId="65" applyNumberFormat="1" applyFont="1" applyFill="1" applyBorder="1" applyAlignment="1">
      <alignment horizontal="right" wrapText="1"/>
      <protection/>
    </xf>
    <xf numFmtId="4" fontId="21" fillId="0" borderId="10" xfId="0" applyNumberFormat="1" applyFont="1" applyFill="1" applyBorder="1" applyAlignment="1">
      <alignment horizontal="right"/>
    </xf>
    <xf numFmtId="4" fontId="24" fillId="0" borderId="10" xfId="65" applyNumberFormat="1" applyFont="1" applyFill="1" applyBorder="1" applyAlignment="1">
      <alignment horizontal="right" wrapText="1"/>
      <protection/>
    </xf>
    <xf numFmtId="4" fontId="25" fillId="0" borderId="10" xfId="0" applyNumberFormat="1" applyFont="1" applyFill="1" applyBorder="1" applyAlignment="1">
      <alignment horizontal="right"/>
    </xf>
    <xf numFmtId="4" fontId="22" fillId="0" borderId="10" xfId="65" applyNumberFormat="1" applyFont="1" applyFill="1" applyBorder="1" applyAlignment="1">
      <alignment horizontal="right"/>
      <protection/>
    </xf>
    <xf numFmtId="4" fontId="24" fillId="0" borderId="10" xfId="65" applyNumberFormat="1" applyFont="1" applyFill="1" applyBorder="1" applyAlignment="1" applyProtection="1">
      <alignment horizontal="right" wrapText="1"/>
      <protection/>
    </xf>
    <xf numFmtId="4" fontId="22" fillId="0" borderId="10" xfId="0" applyNumberFormat="1" applyFont="1" applyFill="1" applyBorder="1" applyAlignment="1">
      <alignment/>
    </xf>
    <xf numFmtId="172" fontId="0" fillId="0" borderId="0" xfId="0" applyNumberFormat="1" applyFont="1" applyFill="1" applyBorder="1" applyAlignment="1">
      <alignment/>
    </xf>
    <xf numFmtId="3" fontId="22" fillId="0" borderId="10" xfId="0" applyNumberFormat="1" applyFont="1" applyFill="1" applyBorder="1" applyAlignment="1">
      <alignment horizontal="center" vertical="center" wrapText="1"/>
    </xf>
    <xf numFmtId="4" fontId="0" fillId="0" borderId="10" xfId="0" applyNumberFormat="1" applyFont="1" applyFill="1" applyBorder="1" applyAlignment="1">
      <alignment/>
    </xf>
    <xf numFmtId="3" fontId="21" fillId="0" borderId="0" xfId="0" applyNumberFormat="1" applyFont="1" applyFill="1" applyBorder="1" applyAlignment="1">
      <alignment horizontal="center" wrapText="1"/>
    </xf>
    <xf numFmtId="4" fontId="0" fillId="0" borderId="0" xfId="0" applyNumberFormat="1" applyFont="1" applyFill="1" applyBorder="1" applyAlignment="1">
      <alignment/>
    </xf>
    <xf numFmtId="3" fontId="22" fillId="0" borderId="0" xfId="0" applyNumberFormat="1" applyFont="1" applyFill="1" applyBorder="1" applyAlignment="1">
      <alignment wrapText="1"/>
    </xf>
    <xf numFmtId="0" fontId="26"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vertical="top" wrapText="1"/>
    </xf>
    <xf numFmtId="3" fontId="27" fillId="0" borderId="0" xfId="0" applyNumberFormat="1" applyFont="1" applyFill="1" applyBorder="1" applyAlignment="1">
      <alignment horizontal="left"/>
    </xf>
    <xf numFmtId="3" fontId="21" fillId="0" borderId="0" xfId="0" applyNumberFormat="1" applyFont="1" applyFill="1" applyBorder="1" applyAlignment="1">
      <alignment horizontal="center"/>
    </xf>
    <xf numFmtId="3" fontId="21" fillId="0" borderId="0" xfId="0" applyNumberFormat="1" applyFont="1" applyFill="1" applyBorder="1" applyAlignment="1">
      <alignment horizontal="left"/>
    </xf>
    <xf numFmtId="3" fontId="27" fillId="0" borderId="0" xfId="0" applyNumberFormat="1" applyFont="1" applyFill="1" applyBorder="1" applyAlignment="1">
      <alignment horizontal="center"/>
    </xf>
    <xf numFmtId="49" fontId="22"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2" fillId="0" borderId="10" xfId="0" applyNumberFormat="1" applyFont="1" applyFill="1" applyBorder="1" applyAlignment="1">
      <alignment horizontal="center" vertical="top" wrapText="1"/>
    </xf>
    <xf numFmtId="3" fontId="22" fillId="0" borderId="10" xfId="0" applyNumberFormat="1" applyFont="1" applyFill="1" applyBorder="1" applyAlignment="1">
      <alignment horizontal="center"/>
    </xf>
    <xf numFmtId="49" fontId="22" fillId="0" borderId="10" xfId="0" applyNumberFormat="1" applyFont="1" applyFill="1" applyBorder="1" applyAlignment="1">
      <alignment vertical="top" wrapText="1"/>
    </xf>
    <xf numFmtId="175" fontId="22" fillId="0" borderId="10" xfId="65" applyNumberFormat="1" applyFont="1" applyFill="1" applyBorder="1" applyAlignment="1" applyProtection="1">
      <alignment horizontal="left" wrapText="1"/>
      <protection/>
    </xf>
    <xf numFmtId="4" fontId="22" fillId="0" borderId="0" xfId="0" applyNumberFormat="1" applyFont="1" applyFill="1" applyAlignment="1">
      <alignment/>
    </xf>
    <xf numFmtId="0" fontId="22" fillId="0" borderId="0" xfId="0" applyFont="1" applyFill="1" applyAlignment="1">
      <alignment/>
    </xf>
    <xf numFmtId="175" fontId="22" fillId="0" borderId="10" xfId="65" applyNumberFormat="1" applyFont="1" applyFill="1" applyBorder="1" applyAlignment="1">
      <alignment wrapText="1"/>
      <protection/>
    </xf>
    <xf numFmtId="4" fontId="22" fillId="0" borderId="10" xfId="65" applyNumberFormat="1" applyFont="1" applyFill="1" applyBorder="1" applyAlignment="1" applyProtection="1">
      <alignment wrapText="1"/>
      <protection/>
    </xf>
    <xf numFmtId="3" fontId="22" fillId="0" borderId="10" xfId="0" applyNumberFormat="1" applyFont="1" applyFill="1" applyBorder="1" applyAlignment="1">
      <alignment vertical="top" wrapText="1"/>
    </xf>
    <xf numFmtId="49" fontId="22"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0" fontId="28" fillId="0" borderId="0" xfId="0" applyFont="1" applyFill="1" applyAlignment="1">
      <alignment/>
    </xf>
    <xf numFmtId="49" fontId="28"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22" fillId="0" borderId="10" xfId="65" applyNumberFormat="1" applyFont="1" applyFill="1" applyBorder="1" applyAlignment="1">
      <alignment wrapText="1"/>
      <protection/>
    </xf>
    <xf numFmtId="175" fontId="28" fillId="0" borderId="10" xfId="65" applyNumberFormat="1" applyFont="1" applyFill="1" applyBorder="1" applyAlignment="1" applyProtection="1">
      <alignment wrapText="1"/>
      <protection/>
    </xf>
    <xf numFmtId="4" fontId="28" fillId="0" borderId="10" xfId="65" applyNumberFormat="1" applyFont="1" applyFill="1" applyBorder="1" applyAlignment="1">
      <alignment wrapText="1"/>
      <protection/>
    </xf>
    <xf numFmtId="4" fontId="28" fillId="0" borderId="10" xfId="0" applyNumberFormat="1" applyFont="1" applyFill="1" applyBorder="1" applyAlignment="1" applyProtection="1">
      <alignment wrapText="1"/>
      <protection/>
    </xf>
    <xf numFmtId="4" fontId="28" fillId="0" borderId="10" xfId="0" applyNumberFormat="1" applyFont="1" applyFill="1" applyBorder="1" applyAlignment="1" applyProtection="1">
      <alignment horizontal="left" wrapText="1"/>
      <protection/>
    </xf>
    <xf numFmtId="175" fontId="28" fillId="0" borderId="10" xfId="65" applyNumberFormat="1" applyFont="1" applyFill="1" applyBorder="1" applyAlignment="1">
      <alignment wrapText="1"/>
      <protection/>
    </xf>
    <xf numFmtId="4" fontId="28" fillId="0" borderId="10" xfId="65" applyNumberFormat="1" applyFont="1" applyFill="1" applyBorder="1" applyAlignment="1" applyProtection="1">
      <alignment wrapText="1"/>
      <protection/>
    </xf>
    <xf numFmtId="175" fontId="28" fillId="0" borderId="10" xfId="65"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2" fillId="0" borderId="10" xfId="66"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2" fillId="0" borderId="10" xfId="0" applyNumberFormat="1" applyFont="1" applyFill="1" applyBorder="1" applyAlignment="1" applyProtection="1">
      <alignment vertical="top" wrapText="1"/>
      <protection/>
    </xf>
    <xf numFmtId="185" fontId="22"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2"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29" fillId="0" borderId="0" xfId="0" applyNumberFormat="1" applyFont="1" applyFill="1" applyAlignment="1">
      <alignment horizontal="center"/>
    </xf>
    <xf numFmtId="2" fontId="22" fillId="0"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xf>
    <xf numFmtId="2" fontId="0" fillId="0" borderId="10" xfId="0" applyNumberFormat="1" applyFont="1" applyFill="1" applyBorder="1" applyAlignment="1">
      <alignment/>
    </xf>
    <xf numFmtId="4" fontId="0" fillId="0" borderId="0" xfId="0" applyNumberFormat="1" applyFont="1" applyFill="1" applyAlignment="1">
      <alignment/>
    </xf>
    <xf numFmtId="4" fontId="26" fillId="0" borderId="0" xfId="0" applyNumberFormat="1" applyFont="1" applyFill="1" applyAlignment="1">
      <alignment/>
    </xf>
    <xf numFmtId="0" fontId="21" fillId="0" borderId="0" xfId="0" applyFont="1" applyFill="1" applyAlignment="1">
      <alignment horizontal="center"/>
    </xf>
    <xf numFmtId="2" fontId="22" fillId="0"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xf>
    <xf numFmtId="4" fontId="22" fillId="0" borderId="10" xfId="0" applyNumberFormat="1" applyFont="1" applyFill="1" applyBorder="1" applyAlignment="1">
      <alignment/>
    </xf>
    <xf numFmtId="4" fontId="0" fillId="0" borderId="10" xfId="0" applyNumberFormat="1" applyFont="1" applyFill="1" applyBorder="1" applyAlignment="1">
      <alignment/>
    </xf>
    <xf numFmtId="2" fontId="0" fillId="0" borderId="10" xfId="0" applyNumberFormat="1" applyFont="1" applyFill="1" applyBorder="1" applyAlignment="1">
      <alignment/>
    </xf>
    <xf numFmtId="0" fontId="0" fillId="0" borderId="0" xfId="0" applyFont="1" applyFill="1" applyAlignment="1">
      <alignment/>
    </xf>
    <xf numFmtId="0" fontId="26" fillId="0" borderId="0" xfId="0" applyFont="1" applyFill="1" applyAlignment="1">
      <alignment/>
    </xf>
    <xf numFmtId="0" fontId="0" fillId="0" borderId="0" xfId="0" applyFont="1" applyFill="1" applyAlignment="1">
      <alignment wrapText="1"/>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wrapText="1"/>
    </xf>
    <xf numFmtId="0" fontId="22" fillId="0" borderId="0" xfId="0" applyFont="1" applyFill="1" applyAlignment="1">
      <alignment vertical="center" wrapText="1"/>
    </xf>
    <xf numFmtId="0" fontId="21" fillId="0" borderId="0" xfId="0" applyFont="1" applyFill="1" applyAlignment="1">
      <alignment horizontal="left"/>
    </xf>
    <xf numFmtId="0" fontId="21" fillId="0" borderId="0" xfId="0" applyFont="1" applyFill="1" applyBorder="1" applyAlignment="1">
      <alignment/>
    </xf>
    <xf numFmtId="4" fontId="22" fillId="0" borderId="0" xfId="0" applyNumberFormat="1" applyFont="1" applyFill="1" applyBorder="1" applyAlignment="1">
      <alignment horizontal="center" vertical="center" wrapText="1"/>
    </xf>
    <xf numFmtId="0" fontId="0" fillId="0" borderId="0" xfId="0" applyFont="1" applyFill="1" applyBorder="1" applyAlignment="1">
      <alignment/>
    </xf>
    <xf numFmtId="2" fontId="22" fillId="0" borderId="10" xfId="0" applyNumberFormat="1" applyFont="1" applyFill="1" applyBorder="1" applyAlignment="1">
      <alignment horizontal="center" wrapText="1"/>
    </xf>
    <xf numFmtId="3" fontId="22" fillId="0" borderId="0" xfId="0" applyNumberFormat="1" applyFont="1" applyFill="1" applyBorder="1" applyAlignment="1">
      <alignment horizontal="center"/>
    </xf>
    <xf numFmtId="3" fontId="0" fillId="0" borderId="0" xfId="0" applyNumberFormat="1" applyFont="1" applyFill="1" applyAlignment="1">
      <alignment/>
    </xf>
    <xf numFmtId="2" fontId="30" fillId="0" borderId="10" xfId="0" applyNumberFormat="1" applyFont="1" applyFill="1" applyBorder="1" applyAlignment="1">
      <alignment horizontal="left"/>
    </xf>
    <xf numFmtId="2" fontId="22" fillId="0" borderId="10" xfId="0" applyNumberFormat="1" applyFont="1" applyFill="1" applyBorder="1" applyAlignment="1">
      <alignment wrapText="1"/>
    </xf>
    <xf numFmtId="4" fontId="22" fillId="0" borderId="0" xfId="0" applyNumberFormat="1" applyFont="1" applyFill="1" applyBorder="1" applyAlignment="1">
      <alignment/>
    </xf>
    <xf numFmtId="2" fontId="31"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32" fillId="0" borderId="10" xfId="0" applyNumberFormat="1" applyFont="1" applyFill="1" applyBorder="1" applyAlignment="1">
      <alignment wrapText="1"/>
    </xf>
    <xf numFmtId="2" fontId="33" fillId="0" borderId="10" xfId="0" applyNumberFormat="1" applyFont="1" applyFill="1" applyBorder="1" applyAlignment="1">
      <alignment wrapText="1"/>
    </xf>
    <xf numFmtId="2" fontId="31" fillId="0" borderId="10" xfId="0" applyNumberFormat="1" applyFont="1" applyFill="1" applyBorder="1" applyAlignment="1">
      <alignment wrapText="1"/>
    </xf>
    <xf numFmtId="2" fontId="30" fillId="0" borderId="10" xfId="0" applyNumberFormat="1" applyFont="1" applyFill="1" applyBorder="1" applyAlignment="1">
      <alignment horizontal="left"/>
    </xf>
    <xf numFmtId="0" fontId="22" fillId="0" borderId="0" xfId="0" applyFont="1" applyFill="1" applyBorder="1" applyAlignment="1">
      <alignment/>
    </xf>
    <xf numFmtId="2" fontId="22" fillId="0" borderId="10" xfId="0" applyNumberFormat="1" applyFont="1" applyFill="1" applyBorder="1" applyAlignment="1">
      <alignment/>
    </xf>
    <xf numFmtId="2" fontId="31" fillId="0" borderId="10" xfId="0" applyNumberFormat="1" applyFont="1" applyFill="1" applyBorder="1" applyAlignment="1" applyProtection="1">
      <alignment horizontal="left" vertical="center"/>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4" fillId="0" borderId="10" xfId="0" applyNumberFormat="1" applyFont="1" applyFill="1" applyBorder="1" applyAlignment="1">
      <alignment wrapText="1"/>
    </xf>
    <xf numFmtId="2" fontId="24" fillId="0" borderId="10" xfId="64" applyNumberFormat="1" applyFont="1" applyFill="1" applyBorder="1" applyAlignment="1" applyProtection="1">
      <alignment wrapText="1"/>
      <protection/>
    </xf>
    <xf numFmtId="2" fontId="26" fillId="0" borderId="10" xfId="0" applyNumberFormat="1" applyFont="1" applyFill="1" applyBorder="1" applyAlignment="1">
      <alignment wrapText="1"/>
    </xf>
    <xf numFmtId="2" fontId="26" fillId="0" borderId="10" xfId="64" applyNumberFormat="1" applyFont="1" applyFill="1" applyBorder="1" applyAlignment="1" applyProtection="1">
      <alignment wrapText="1"/>
      <protection/>
    </xf>
    <xf numFmtId="2" fontId="26" fillId="0" borderId="10" xfId="60" applyNumberFormat="1" applyFont="1" applyFill="1" applyBorder="1" applyAlignment="1" applyProtection="1">
      <alignment vertical="center" wrapText="1"/>
      <protection/>
    </xf>
    <xf numFmtId="2" fontId="26" fillId="0" borderId="10" xfId="64" applyNumberFormat="1" applyFont="1" applyFill="1" applyBorder="1" applyAlignment="1">
      <alignment wrapText="1"/>
      <protection/>
    </xf>
    <xf numFmtId="0" fontId="0" fillId="0" borderId="0" xfId="0" applyFont="1" applyFill="1" applyAlignment="1">
      <alignment wrapText="1"/>
    </xf>
    <xf numFmtId="0" fontId="26" fillId="0" borderId="0" xfId="0" applyFont="1" applyFill="1" applyAlignment="1">
      <alignment wrapText="1"/>
    </xf>
    <xf numFmtId="0" fontId="26" fillId="0" borderId="0" xfId="0" applyFont="1" applyFill="1" applyBorder="1" applyAlignment="1">
      <alignment/>
    </xf>
    <xf numFmtId="4" fontId="26" fillId="0" borderId="0" xfId="0" applyNumberFormat="1" applyFont="1" applyFill="1" applyBorder="1" applyAlignment="1">
      <alignment/>
    </xf>
    <xf numFmtId="1" fontId="22" fillId="0" borderId="10" xfId="0" applyNumberFormat="1" applyFont="1" applyFill="1" applyBorder="1" applyAlignment="1">
      <alignment horizontal="center"/>
    </xf>
    <xf numFmtId="1" fontId="22" fillId="0" borderId="10" xfId="0" applyNumberFormat="1" applyFont="1" applyFill="1" applyBorder="1" applyAlignment="1">
      <alignment horizontal="center"/>
    </xf>
    <xf numFmtId="0" fontId="22" fillId="0" borderId="0" xfId="0" applyFont="1" applyFill="1" applyBorder="1" applyAlignment="1">
      <alignment horizontal="center" wrapText="1"/>
    </xf>
    <xf numFmtId="0" fontId="34" fillId="0" borderId="0" xfId="0" applyFont="1" applyFill="1" applyAlignment="1">
      <alignment horizontal="left" wrapText="1"/>
    </xf>
    <xf numFmtId="0" fontId="30" fillId="0" borderId="0" xfId="0" applyFont="1" applyFill="1" applyBorder="1" applyAlignment="1">
      <alignment horizontal="center" wrapText="1"/>
    </xf>
    <xf numFmtId="0" fontId="22"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M139"/>
  <sheetViews>
    <sheetView tabSelected="1" workbookViewId="0" topLeftCell="A1">
      <pane xSplit="3" ySplit="6" topLeftCell="D18" activePane="bottomRight" state="frozen"/>
      <selection pane="topLeft" activeCell="D37" sqref="D37"/>
      <selection pane="topRight" activeCell="D37" sqref="D37"/>
      <selection pane="bottomLeft" activeCell="D37" sqref="D37"/>
      <selection pane="bottomRight" activeCell="A1" sqref="A1:F84"/>
    </sheetView>
  </sheetViews>
  <sheetFormatPr defaultColWidth="9.140625" defaultRowHeight="12.75"/>
  <cols>
    <col min="1" max="1" width="10.28125" style="84" bestFit="1" customWidth="1"/>
    <col min="2" max="2" width="57.57421875" style="79" customWidth="1"/>
    <col min="3" max="3" width="14.00390625" style="71" customWidth="1"/>
    <col min="4" max="4" width="10.28125" style="71" customWidth="1"/>
    <col min="5" max="5" width="14.8515625" style="79" customWidth="1"/>
    <col min="6" max="6" width="14.7109375" style="79" customWidth="1"/>
    <col min="7" max="7" width="11.00390625" style="83" customWidth="1"/>
    <col min="8" max="8" width="10.28125" style="83" customWidth="1"/>
    <col min="9" max="9" width="9.140625" style="83" customWidth="1"/>
    <col min="10" max="10" width="10.00390625" style="83" customWidth="1"/>
    <col min="11" max="11" width="10.7109375" style="83" customWidth="1"/>
    <col min="12" max="12" width="10.00390625" style="83" customWidth="1"/>
    <col min="13" max="13" width="10.28125" style="83" customWidth="1"/>
    <col min="14" max="14" width="10.00390625" style="83" customWidth="1"/>
    <col min="15" max="15" width="10.8515625" style="83" customWidth="1"/>
    <col min="16" max="16" width="9.140625" style="83" customWidth="1"/>
    <col min="17" max="17" width="9.7109375" style="83" customWidth="1"/>
    <col min="18" max="18" width="10.140625" style="83" customWidth="1"/>
    <col min="19" max="19" width="10.8515625" style="83" customWidth="1"/>
    <col min="20" max="20" width="9.7109375" style="83" customWidth="1"/>
    <col min="21" max="22" width="10.57421875" style="83" customWidth="1"/>
    <col min="23" max="23" width="10.8515625" style="83" customWidth="1"/>
    <col min="24" max="24" width="9.8515625" style="83" customWidth="1"/>
    <col min="25" max="25" width="9.00390625" style="83" customWidth="1"/>
    <col min="26" max="26" width="10.140625" style="83" customWidth="1"/>
    <col min="27" max="27" width="10.57421875" style="83" customWidth="1"/>
    <col min="28" max="28" width="10.7109375" style="83" customWidth="1"/>
    <col min="29" max="29" width="9.28125" style="83" customWidth="1"/>
    <col min="30" max="30" width="10.28125" style="83" customWidth="1"/>
    <col min="31" max="31" width="9.8515625" style="83" customWidth="1"/>
    <col min="32" max="32" width="10.7109375" style="83" customWidth="1"/>
    <col min="33" max="33" width="10.00390625" style="83" customWidth="1"/>
    <col min="34" max="34" width="10.28125" style="83" customWidth="1"/>
    <col min="35" max="35" width="9.57421875" style="83" customWidth="1"/>
    <col min="36" max="36" width="10.7109375" style="83" customWidth="1"/>
    <col min="37" max="37" width="10.140625" style="83" bestFit="1" customWidth="1"/>
    <col min="38" max="38" width="10.57421875" style="83" customWidth="1"/>
    <col min="39" max="39" width="10.00390625" style="83" customWidth="1"/>
    <col min="40" max="40" width="10.8515625" style="83" customWidth="1"/>
    <col min="41" max="41" width="10.140625" style="83" customWidth="1"/>
    <col min="42" max="42" width="9.7109375" style="83" customWidth="1"/>
    <col min="43" max="43" width="10.8515625" style="83" customWidth="1"/>
    <col min="44" max="44" width="11.140625" style="83" customWidth="1"/>
    <col min="45" max="45" width="9.140625" style="83" customWidth="1"/>
    <col min="46" max="46" width="10.57421875" style="83" customWidth="1"/>
    <col min="47" max="47" width="9.8515625" style="83" customWidth="1"/>
    <col min="48" max="48" width="10.8515625" style="83" customWidth="1"/>
    <col min="49" max="49" width="10.28125" style="83" customWidth="1"/>
    <col min="50" max="50" width="8.57421875" style="83" customWidth="1"/>
    <col min="51" max="51" width="10.421875" style="83" customWidth="1"/>
    <col min="52" max="53" width="9.8515625" style="83" customWidth="1"/>
    <col min="54" max="54" width="9.28125" style="83" customWidth="1"/>
    <col min="55" max="55" width="9.00390625" style="83" customWidth="1"/>
    <col min="56" max="56" width="10.421875" style="83" customWidth="1"/>
    <col min="57" max="57" width="11.28125" style="83" customWidth="1"/>
    <col min="58" max="58" width="9.8515625" style="83" customWidth="1"/>
    <col min="59" max="59" width="10.421875" style="83" customWidth="1"/>
    <col min="60" max="60" width="9.7109375" style="83" customWidth="1"/>
    <col min="61" max="61" width="11.140625" style="83" customWidth="1"/>
    <col min="62" max="62" width="10.421875" style="83" customWidth="1"/>
    <col min="63" max="63" width="10.00390625" style="83" customWidth="1"/>
    <col min="64" max="64" width="10.140625" style="83" customWidth="1"/>
    <col min="65" max="65" width="10.7109375" style="83" customWidth="1"/>
    <col min="66" max="66" width="11.140625" style="83" customWidth="1"/>
    <col min="67" max="67" width="9.57421875" style="83" customWidth="1"/>
    <col min="68" max="68" width="11.28125" style="83" customWidth="1"/>
    <col min="69" max="69" width="11.00390625" style="83" customWidth="1"/>
    <col min="70" max="70" width="9.8515625" style="83" customWidth="1"/>
    <col min="71" max="71" width="10.7109375" style="83" customWidth="1"/>
    <col min="72" max="72" width="10.28125" style="83" customWidth="1"/>
    <col min="73" max="73" width="10.57421875" style="83" customWidth="1"/>
    <col min="74" max="74" width="9.57421875" style="83" customWidth="1"/>
    <col min="75" max="75" width="8.421875" style="83" customWidth="1"/>
    <col min="76" max="76" width="10.7109375" style="83" customWidth="1"/>
    <col min="77" max="77" width="10.140625" style="83" customWidth="1"/>
    <col min="78" max="78" width="10.7109375" style="83" customWidth="1"/>
    <col min="79" max="79" width="9.8515625" style="83" customWidth="1"/>
    <col min="80" max="80" width="9.7109375" style="83" customWidth="1"/>
    <col min="81" max="81" width="10.00390625" style="83" customWidth="1"/>
    <col min="82" max="82" width="11.421875" style="83" customWidth="1"/>
    <col min="83" max="83" width="10.00390625" style="83" customWidth="1"/>
    <col min="84" max="84" width="9.7109375" style="83" customWidth="1"/>
    <col min="85" max="85" width="10.00390625" style="83" customWidth="1"/>
    <col min="86" max="86" width="10.7109375" style="83" customWidth="1"/>
    <col min="87" max="87" width="9.28125" style="83" customWidth="1"/>
    <col min="88" max="88" width="10.7109375" style="83" customWidth="1"/>
    <col min="89" max="89" width="10.140625" style="83" customWidth="1"/>
    <col min="90" max="90" width="10.8515625" style="83" customWidth="1"/>
    <col min="91" max="91" width="11.140625" style="83" customWidth="1"/>
    <col min="92" max="94" width="10.28125" style="83" customWidth="1"/>
    <col min="95" max="95" width="9.57421875" style="83" customWidth="1"/>
    <col min="96" max="96" width="10.28125" style="83" customWidth="1"/>
    <col min="97" max="97" width="9.57421875" style="83" customWidth="1"/>
    <col min="98" max="98" width="10.140625" style="83" customWidth="1"/>
    <col min="99" max="99" width="8.8515625" style="83" customWidth="1"/>
    <col min="100" max="100" width="9.421875" style="83" customWidth="1"/>
    <col min="101" max="101" width="10.28125" style="83" customWidth="1"/>
    <col min="102" max="102" width="9.8515625" style="83" customWidth="1"/>
    <col min="103" max="103" width="9.57421875" style="83" customWidth="1"/>
    <col min="104" max="104" width="9.00390625" style="83" customWidth="1"/>
    <col min="105" max="105" width="9.7109375" style="83" customWidth="1"/>
    <col min="106" max="107" width="10.421875" style="83" customWidth="1"/>
    <col min="108" max="108" width="10.140625" style="83" customWidth="1"/>
    <col min="109" max="109" width="10.28125" style="83" customWidth="1"/>
    <col min="110" max="110" width="11.57421875" style="83" customWidth="1"/>
    <col min="111" max="112" width="11.140625" style="83" customWidth="1"/>
    <col min="113" max="113" width="9.8515625" style="83" customWidth="1"/>
    <col min="114" max="114" width="8.57421875" style="83" customWidth="1"/>
    <col min="115" max="115" width="10.28125" style="83" customWidth="1"/>
    <col min="116" max="116" width="10.00390625" style="83" customWidth="1"/>
    <col min="117" max="117" width="9.8515625" style="83" customWidth="1"/>
    <col min="118" max="118" width="10.140625" style="83" customWidth="1"/>
    <col min="119" max="119" width="11.7109375" style="83" customWidth="1"/>
    <col min="120" max="120" width="8.140625" style="83" customWidth="1"/>
    <col min="121" max="121" width="8.57421875" style="83" customWidth="1"/>
    <col min="122" max="122" width="10.140625" style="83" customWidth="1"/>
    <col min="123" max="123" width="11.7109375" style="83" customWidth="1"/>
    <col min="124" max="124" width="9.57421875" style="83" customWidth="1"/>
    <col min="125" max="125" width="9.421875" style="83" customWidth="1"/>
    <col min="126" max="126" width="12.28125" style="83" customWidth="1"/>
    <col min="127" max="127" width="11.421875" style="83" customWidth="1"/>
    <col min="128" max="128" width="11.57421875" style="83" customWidth="1"/>
    <col min="129" max="129" width="11.421875" style="83" customWidth="1"/>
    <col min="130" max="130" width="14.28125" style="83" customWidth="1"/>
    <col min="131" max="131" width="10.57421875" style="83" customWidth="1"/>
    <col min="132" max="132" width="11.7109375" style="83" bestFit="1" customWidth="1"/>
    <col min="133" max="133" width="11.00390625" style="83" customWidth="1"/>
    <col min="134" max="134" width="12.00390625" style="83" customWidth="1"/>
    <col min="135" max="135" width="10.8515625" style="83" customWidth="1"/>
    <col min="136" max="136" width="11.57421875" style="83" customWidth="1"/>
    <col min="137" max="137" width="9.8515625" style="83" customWidth="1"/>
    <col min="138" max="138" width="10.57421875" style="83" customWidth="1"/>
    <col min="139" max="140" width="9.140625" style="83" customWidth="1"/>
    <col min="141" max="141" width="10.57421875" style="83" customWidth="1"/>
    <col min="142" max="142" width="9.8515625" style="83" customWidth="1"/>
    <col min="143" max="143" width="10.140625" style="83" customWidth="1"/>
    <col min="144" max="145" width="9.140625" style="83" customWidth="1"/>
    <col min="146" max="146" width="10.57421875" style="83" customWidth="1"/>
    <col min="147" max="147" width="10.00390625" style="83" customWidth="1"/>
    <col min="148" max="148" width="9.8515625" style="83" customWidth="1"/>
    <col min="149" max="150" width="9.140625" style="83" customWidth="1"/>
    <col min="151" max="151" width="10.421875" style="83" customWidth="1"/>
    <col min="152" max="152" width="9.7109375" style="83" customWidth="1"/>
    <col min="153" max="153" width="10.00390625" style="83" customWidth="1"/>
    <col min="154" max="155" width="9.140625" style="83" customWidth="1"/>
    <col min="156" max="156" width="10.140625" style="83" customWidth="1"/>
    <col min="157" max="157" width="12.7109375" style="83" bestFit="1" customWidth="1"/>
    <col min="158" max="169" width="9.140625" style="83" customWidth="1"/>
    <col min="170" max="16384" width="9.140625" style="79" customWidth="1"/>
  </cols>
  <sheetData>
    <row r="1" spans="1:130" ht="18.75">
      <c r="A1" s="81"/>
      <c r="B1" s="23" t="s">
        <v>371</v>
      </c>
      <c r="C1" s="67"/>
      <c r="D1" s="67"/>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row>
    <row r="2" spans="2:130" ht="17.25" customHeight="1">
      <c r="B2" s="25" t="s">
        <v>379</v>
      </c>
      <c r="C2" s="67"/>
      <c r="D2" s="67"/>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row>
    <row r="3" spans="1:156" ht="12.75">
      <c r="A3" s="85"/>
      <c r="B3" s="86" t="s">
        <v>378</v>
      </c>
      <c r="C3" s="18"/>
      <c r="D3" s="18"/>
      <c r="E3" s="82"/>
      <c r="F3" s="82"/>
      <c r="EZ3" s="87"/>
    </row>
    <row r="4" spans="2:156" ht="12.75" customHeight="1">
      <c r="B4" s="83"/>
      <c r="C4" s="18"/>
      <c r="D4" s="18"/>
      <c r="E4" s="82"/>
      <c r="F4" s="73" t="s">
        <v>0</v>
      </c>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4"/>
      <c r="EC4" s="124"/>
      <c r="ED4" s="124"/>
      <c r="EE4" s="124"/>
      <c r="EF4" s="124"/>
      <c r="EG4" s="121"/>
      <c r="EH4" s="121"/>
      <c r="EI4" s="121"/>
      <c r="EJ4" s="121"/>
      <c r="EK4" s="121"/>
      <c r="EL4" s="121"/>
      <c r="EM4" s="121"/>
      <c r="EN4" s="121"/>
      <c r="EO4" s="121"/>
      <c r="EP4" s="121"/>
      <c r="EQ4" s="121"/>
      <c r="ER4" s="121"/>
      <c r="ES4" s="121"/>
      <c r="ET4" s="121"/>
      <c r="EU4" s="121"/>
      <c r="EV4" s="121"/>
      <c r="EW4" s="121"/>
      <c r="EX4" s="121"/>
      <c r="EY4" s="121"/>
      <c r="EZ4" s="121"/>
    </row>
    <row r="5" spans="1:169" s="21" customFormat="1" ht="76.5">
      <c r="A5" s="68" t="s">
        <v>1</v>
      </c>
      <c r="B5" s="68" t="s">
        <v>2</v>
      </c>
      <c r="C5" s="68" t="s">
        <v>3</v>
      </c>
      <c r="D5" s="68" t="s">
        <v>4</v>
      </c>
      <c r="E5" s="74" t="s">
        <v>5</v>
      </c>
      <c r="F5" s="74" t="s">
        <v>6</v>
      </c>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9"/>
      <c r="FB5" s="89"/>
      <c r="FC5" s="89"/>
      <c r="FD5" s="89"/>
      <c r="FE5" s="89"/>
      <c r="FF5" s="89"/>
      <c r="FG5" s="89"/>
      <c r="FH5" s="89"/>
      <c r="FI5" s="89"/>
      <c r="FJ5" s="89"/>
      <c r="FK5" s="89"/>
      <c r="FL5" s="89"/>
      <c r="FM5" s="89"/>
    </row>
    <row r="6" spans="1:169" s="92" customFormat="1" ht="12.75">
      <c r="A6" s="69"/>
      <c r="B6" s="90"/>
      <c r="C6" s="119">
        <v>1</v>
      </c>
      <c r="D6" s="69" t="s">
        <v>148</v>
      </c>
      <c r="E6" s="120">
        <v>2</v>
      </c>
      <c r="F6" s="75" t="s">
        <v>7</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2"/>
      <c r="FB6" s="2"/>
      <c r="FC6" s="2"/>
      <c r="FD6" s="2"/>
      <c r="FE6" s="2"/>
      <c r="FF6" s="2"/>
      <c r="FG6" s="2"/>
      <c r="FH6" s="2"/>
      <c r="FI6" s="2"/>
      <c r="FJ6" s="2"/>
      <c r="FK6" s="2"/>
      <c r="FL6" s="2"/>
      <c r="FM6" s="2"/>
    </row>
    <row r="7" spans="1:158" ht="12.75">
      <c r="A7" s="93" t="s">
        <v>8</v>
      </c>
      <c r="B7" s="94" t="s">
        <v>9</v>
      </c>
      <c r="C7" s="13">
        <f>+C8+C52+C74</f>
        <v>334504.43</v>
      </c>
      <c r="D7" s="13">
        <f>+D8+D52+D74</f>
        <v>83968.76</v>
      </c>
      <c r="E7" s="76">
        <f>+E8+E52+E74</f>
        <v>58878.04</v>
      </c>
      <c r="F7" s="76">
        <f>+F8+F52+F74</f>
        <v>27605.42</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82"/>
      <c r="FB7" s="82"/>
    </row>
    <row r="8" spans="1:158" ht="12.75">
      <c r="A8" s="93" t="s">
        <v>10</v>
      </c>
      <c r="B8" s="94" t="s">
        <v>11</v>
      </c>
      <c r="C8" s="13">
        <f>+C12+C40+C9</f>
        <v>330203</v>
      </c>
      <c r="D8" s="13">
        <f>+D12+D40+D9</f>
        <v>81301</v>
      </c>
      <c r="E8" s="76">
        <f>+E12+E40+E9</f>
        <v>57824.3</v>
      </c>
      <c r="F8" s="76">
        <f>+F12+F40+F9</f>
        <v>27078.149999999998</v>
      </c>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82"/>
      <c r="FB8" s="82"/>
    </row>
    <row r="9" spans="1:158" ht="12.75">
      <c r="A9" s="93" t="s">
        <v>12</v>
      </c>
      <c r="B9" s="94" t="s">
        <v>13</v>
      </c>
      <c r="C9" s="13">
        <f>+C10+C11</f>
        <v>15</v>
      </c>
      <c r="D9" s="13">
        <f>+D10+D11</f>
        <v>3</v>
      </c>
      <c r="E9" s="76">
        <f>+E10+E11</f>
        <v>0</v>
      </c>
      <c r="F9" s="76">
        <f>+F10+F11</f>
        <v>0</v>
      </c>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82"/>
      <c r="FB9" s="82"/>
    </row>
    <row r="10" spans="1:158" ht="38.25">
      <c r="A10" s="93" t="s">
        <v>14</v>
      </c>
      <c r="B10" s="94" t="s">
        <v>15</v>
      </c>
      <c r="C10" s="13">
        <v>15</v>
      </c>
      <c r="D10" s="16">
        <v>3</v>
      </c>
      <c r="E10" s="76"/>
      <c r="F10" s="76"/>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82"/>
      <c r="FB10" s="82"/>
    </row>
    <row r="11" spans="1:158" ht="38.25">
      <c r="A11" s="93" t="s">
        <v>16</v>
      </c>
      <c r="B11" s="94" t="s">
        <v>17</v>
      </c>
      <c r="C11" s="13"/>
      <c r="D11" s="16"/>
      <c r="E11" s="76"/>
      <c r="F11" s="76"/>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82"/>
      <c r="FB11" s="82"/>
    </row>
    <row r="12" spans="1:158" ht="12.75">
      <c r="A12" s="93" t="s">
        <v>18</v>
      </c>
      <c r="B12" s="94" t="s">
        <v>19</v>
      </c>
      <c r="C12" s="13">
        <f>+C13+C21</f>
        <v>328422</v>
      </c>
      <c r="D12" s="13">
        <f>+D13+D21</f>
        <v>80748</v>
      </c>
      <c r="E12" s="76">
        <f>+E13+E21</f>
        <v>57644.9</v>
      </c>
      <c r="F12" s="76">
        <f>+F13+F21</f>
        <v>27031.39</v>
      </c>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82"/>
      <c r="FB12" s="82"/>
    </row>
    <row r="13" spans="1:158" ht="12.75">
      <c r="A13" s="93" t="s">
        <v>20</v>
      </c>
      <c r="B13" s="94" t="s">
        <v>21</v>
      </c>
      <c r="C13" s="13">
        <f>+C14</f>
        <v>153438</v>
      </c>
      <c r="D13" s="13">
        <f>+D14</f>
        <v>37713</v>
      </c>
      <c r="E13" s="76">
        <f>+E14</f>
        <v>26095.88</v>
      </c>
      <c r="F13" s="76">
        <f>+F14</f>
        <v>12200.04</v>
      </c>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82"/>
      <c r="FB13" s="82"/>
    </row>
    <row r="14" spans="1:158" ht="25.5">
      <c r="A14" s="93" t="s">
        <v>22</v>
      </c>
      <c r="B14" s="94" t="s">
        <v>23</v>
      </c>
      <c r="C14" s="13">
        <f>C15+C16+C18+C19+C20+C17</f>
        <v>153438</v>
      </c>
      <c r="D14" s="13">
        <f>D15+D16+D18+D19+D20+D17</f>
        <v>37713</v>
      </c>
      <c r="E14" s="76">
        <f>E15+E16+E18+E19+E20+E17</f>
        <v>26095.88</v>
      </c>
      <c r="F14" s="76">
        <f>F15+F16+F18+F19+F20+F17</f>
        <v>12200.04</v>
      </c>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82"/>
      <c r="FB14" s="82"/>
    </row>
    <row r="15" spans="1:158" ht="25.5">
      <c r="A15" s="96" t="s">
        <v>24</v>
      </c>
      <c r="B15" s="97" t="s">
        <v>25</v>
      </c>
      <c r="C15" s="13">
        <v>153438</v>
      </c>
      <c r="D15" s="16">
        <v>37713</v>
      </c>
      <c r="E15" s="77">
        <v>22382.88</v>
      </c>
      <c r="F15" s="77">
        <v>10513.6</v>
      </c>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82"/>
      <c r="FB15" s="82"/>
    </row>
    <row r="16" spans="1:158" ht="25.5">
      <c r="A16" s="96" t="s">
        <v>26</v>
      </c>
      <c r="B16" s="97" t="s">
        <v>27</v>
      </c>
      <c r="C16" s="13"/>
      <c r="D16" s="16"/>
      <c r="E16" s="77">
        <v>245.91</v>
      </c>
      <c r="F16" s="77">
        <v>124.59</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82"/>
      <c r="FB16" s="82"/>
    </row>
    <row r="17" spans="1:158" ht="12.75">
      <c r="A17" s="96" t="s">
        <v>28</v>
      </c>
      <c r="B17" s="97" t="s">
        <v>29</v>
      </c>
      <c r="C17" s="13"/>
      <c r="D17" s="16"/>
      <c r="E17" s="77"/>
      <c r="F17" s="77"/>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82"/>
      <c r="FB17" s="82"/>
    </row>
    <row r="18" spans="1:158" ht="25.5">
      <c r="A18" s="96" t="s">
        <v>30</v>
      </c>
      <c r="B18" s="97" t="s">
        <v>31</v>
      </c>
      <c r="C18" s="13"/>
      <c r="D18" s="16"/>
      <c r="E18" s="77">
        <v>3467.09</v>
      </c>
      <c r="F18" s="77">
        <v>1561.85</v>
      </c>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82"/>
      <c r="FB18" s="82"/>
    </row>
    <row r="19" spans="1:158" ht="25.5">
      <c r="A19" s="96" t="s">
        <v>32</v>
      </c>
      <c r="B19" s="97" t="s">
        <v>33</v>
      </c>
      <c r="C19" s="13"/>
      <c r="D19" s="16"/>
      <c r="E19" s="77"/>
      <c r="F19" s="77"/>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82"/>
      <c r="FB19" s="82"/>
    </row>
    <row r="20" spans="1:158" ht="43.5" customHeight="1">
      <c r="A20" s="96" t="s">
        <v>34</v>
      </c>
      <c r="B20" s="98" t="s">
        <v>35</v>
      </c>
      <c r="C20" s="13"/>
      <c r="D20" s="16"/>
      <c r="E20" s="77"/>
      <c r="F20" s="77"/>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82"/>
      <c r="FB20" s="82"/>
    </row>
    <row r="21" spans="1:158" ht="12.75">
      <c r="A21" s="93" t="s">
        <v>36</v>
      </c>
      <c r="B21" s="94" t="s">
        <v>37</v>
      </c>
      <c r="C21" s="13">
        <f>C22+C28+C39+C29+C30+C31+C32+C33+C34+C35+C36+C37+C38</f>
        <v>174984</v>
      </c>
      <c r="D21" s="13">
        <f>D22+D28+D39+D29+D30+D31+D32+D33+D34+D35+D36+D37+D38</f>
        <v>43035</v>
      </c>
      <c r="E21" s="76">
        <f>E22+E28+E39+E29+E30+E31+E32+E33+E34+E35+E36+E37+E38</f>
        <v>31549.02</v>
      </c>
      <c r="F21" s="76">
        <f>F22+F28+F39+F29+F30+F31+F32+F33+F34+F35+F36+F37+F38</f>
        <v>14831.35</v>
      </c>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82"/>
      <c r="FB21" s="82"/>
    </row>
    <row r="22" spans="1:158" ht="25.5">
      <c r="A22" s="93" t="s">
        <v>38</v>
      </c>
      <c r="B22" s="94" t="s">
        <v>39</v>
      </c>
      <c r="C22" s="13">
        <f>C23+C24+C25+C26+C27</f>
        <v>171354</v>
      </c>
      <c r="D22" s="13">
        <f>D23+D24+D25+D26+D27</f>
        <v>42138</v>
      </c>
      <c r="E22" s="76">
        <f>E23+E24+E25+E26+E27</f>
        <v>30045.45</v>
      </c>
      <c r="F22" s="76">
        <f>F23+F24+F25+F26+F27</f>
        <v>14386.669999999998</v>
      </c>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82"/>
      <c r="FB22" s="82"/>
    </row>
    <row r="23" spans="1:158" ht="25.5">
      <c r="A23" s="96" t="s">
        <v>40</v>
      </c>
      <c r="B23" s="97" t="s">
        <v>41</v>
      </c>
      <c r="C23" s="13">
        <v>171354</v>
      </c>
      <c r="D23" s="16">
        <v>42138</v>
      </c>
      <c r="E23" s="77">
        <v>23750.13</v>
      </c>
      <c r="F23" s="77">
        <v>11266.49</v>
      </c>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82"/>
      <c r="FB23" s="82"/>
    </row>
    <row r="24" spans="1:158" ht="42.75">
      <c r="A24" s="96" t="s">
        <v>42</v>
      </c>
      <c r="B24" s="99" t="s">
        <v>43</v>
      </c>
      <c r="C24" s="13"/>
      <c r="D24" s="16"/>
      <c r="E24" s="77">
        <v>2608.03</v>
      </c>
      <c r="F24" s="77">
        <v>1171.24</v>
      </c>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82"/>
      <c r="FB24" s="82"/>
    </row>
    <row r="25" spans="1:158" ht="27.75" customHeight="1">
      <c r="A25" s="96" t="s">
        <v>44</v>
      </c>
      <c r="B25" s="97" t="s">
        <v>45</v>
      </c>
      <c r="C25" s="13"/>
      <c r="D25" s="16"/>
      <c r="E25" s="77">
        <v>23.29</v>
      </c>
      <c r="F25" s="77">
        <v>15.47</v>
      </c>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82"/>
      <c r="FB25" s="82"/>
    </row>
    <row r="26" spans="1:158" ht="12.75">
      <c r="A26" s="96" t="s">
        <v>46</v>
      </c>
      <c r="B26" s="97" t="s">
        <v>47</v>
      </c>
      <c r="C26" s="13"/>
      <c r="D26" s="16"/>
      <c r="E26" s="77">
        <v>3664</v>
      </c>
      <c r="F26" s="77">
        <v>1933.47</v>
      </c>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82"/>
      <c r="FB26" s="82"/>
    </row>
    <row r="27" spans="1:158" ht="12.75">
      <c r="A27" s="96" t="s">
        <v>48</v>
      </c>
      <c r="B27" s="97" t="s">
        <v>49</v>
      </c>
      <c r="C27" s="13"/>
      <c r="D27" s="16"/>
      <c r="E27" s="77"/>
      <c r="F27" s="77"/>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82"/>
      <c r="FB27" s="82"/>
    </row>
    <row r="28" spans="1:158" ht="12.75">
      <c r="A28" s="96" t="s">
        <v>50</v>
      </c>
      <c r="B28" s="97" t="s">
        <v>51</v>
      </c>
      <c r="C28" s="13">
        <v>25</v>
      </c>
      <c r="D28" s="16">
        <v>7</v>
      </c>
      <c r="E28" s="77"/>
      <c r="F28" s="77"/>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82"/>
      <c r="FB28" s="82"/>
    </row>
    <row r="29" spans="1:158" ht="24">
      <c r="A29" s="96" t="s">
        <v>52</v>
      </c>
      <c r="B29" s="100" t="s">
        <v>53</v>
      </c>
      <c r="C29" s="13"/>
      <c r="D29" s="16"/>
      <c r="E29" s="77"/>
      <c r="F29" s="77"/>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82"/>
      <c r="FB29" s="82"/>
    </row>
    <row r="30" spans="1:158" ht="38.25">
      <c r="A30" s="96" t="s">
        <v>54</v>
      </c>
      <c r="B30" s="97" t="s">
        <v>55</v>
      </c>
      <c r="C30" s="13">
        <v>85</v>
      </c>
      <c r="D30" s="16">
        <v>21</v>
      </c>
      <c r="E30" s="77">
        <v>21.03</v>
      </c>
      <c r="F30" s="77">
        <v>5.87</v>
      </c>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82"/>
      <c r="FB30" s="82"/>
    </row>
    <row r="31" spans="1:158" ht="51">
      <c r="A31" s="96" t="s">
        <v>56</v>
      </c>
      <c r="B31" s="97" t="s">
        <v>57</v>
      </c>
      <c r="C31" s="13">
        <v>1310</v>
      </c>
      <c r="D31" s="16">
        <v>322</v>
      </c>
      <c r="E31" s="77">
        <v>278.03</v>
      </c>
      <c r="F31" s="77">
        <v>63.51</v>
      </c>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82"/>
      <c r="FB31" s="82"/>
    </row>
    <row r="32" spans="1:158" ht="38.25">
      <c r="A32" s="96" t="s">
        <v>58</v>
      </c>
      <c r="B32" s="97" t="s">
        <v>59</v>
      </c>
      <c r="C32" s="13"/>
      <c r="D32" s="16"/>
      <c r="E32" s="77">
        <v>0.04</v>
      </c>
      <c r="F32" s="77">
        <v>0</v>
      </c>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82"/>
      <c r="FB32" s="82"/>
    </row>
    <row r="33" spans="1:158" ht="38.25">
      <c r="A33" s="96" t="s">
        <v>60</v>
      </c>
      <c r="B33" s="97" t="s">
        <v>61</v>
      </c>
      <c r="C33" s="13">
        <v>1</v>
      </c>
      <c r="D33" s="16"/>
      <c r="E33" s="77">
        <v>0.21</v>
      </c>
      <c r="F33" s="77">
        <v>0.07</v>
      </c>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82"/>
      <c r="FB33" s="82"/>
    </row>
    <row r="34" spans="1:158" ht="38.25">
      <c r="A34" s="96" t="s">
        <v>62</v>
      </c>
      <c r="B34" s="97" t="s">
        <v>63</v>
      </c>
      <c r="C34" s="13"/>
      <c r="D34" s="16"/>
      <c r="E34" s="77"/>
      <c r="F34" s="77"/>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82"/>
      <c r="FB34" s="82"/>
    </row>
    <row r="35" spans="1:158" ht="38.25">
      <c r="A35" s="96" t="s">
        <v>64</v>
      </c>
      <c r="B35" s="97" t="s">
        <v>65</v>
      </c>
      <c r="C35" s="13">
        <v>72</v>
      </c>
      <c r="D35" s="16">
        <v>23</v>
      </c>
      <c r="E35" s="77">
        <v>3.35</v>
      </c>
      <c r="F35" s="77">
        <v>0</v>
      </c>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82"/>
      <c r="FB35" s="82"/>
    </row>
    <row r="36" spans="1:158" ht="25.5">
      <c r="A36" s="96" t="s">
        <v>66</v>
      </c>
      <c r="B36" s="97" t="s">
        <v>67</v>
      </c>
      <c r="C36" s="13">
        <v>65</v>
      </c>
      <c r="D36" s="16">
        <v>14</v>
      </c>
      <c r="E36" s="77">
        <v>852.72</v>
      </c>
      <c r="F36" s="77">
        <v>266.87</v>
      </c>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82"/>
      <c r="FB36" s="82"/>
    </row>
    <row r="37" spans="1:158" ht="30" customHeight="1">
      <c r="A37" s="96" t="s">
        <v>68</v>
      </c>
      <c r="B37" s="97" t="s">
        <v>69</v>
      </c>
      <c r="C37" s="13">
        <v>2072</v>
      </c>
      <c r="D37" s="16">
        <v>510</v>
      </c>
      <c r="E37" s="77">
        <v>199.2</v>
      </c>
      <c r="F37" s="77">
        <v>74.67</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82"/>
      <c r="FB37" s="82"/>
    </row>
    <row r="38" spans="1:158" ht="30" customHeight="1">
      <c r="A38" s="96"/>
      <c r="B38" s="97" t="s">
        <v>70</v>
      </c>
      <c r="C38" s="13"/>
      <c r="D38" s="16"/>
      <c r="E38" s="77">
        <v>148.99</v>
      </c>
      <c r="F38" s="77">
        <v>33.69</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82"/>
      <c r="FB38" s="82"/>
    </row>
    <row r="39" spans="1:158" ht="12.75">
      <c r="A39" s="96" t="s">
        <v>71</v>
      </c>
      <c r="B39" s="97" t="s">
        <v>72</v>
      </c>
      <c r="C39" s="13"/>
      <c r="D39" s="16"/>
      <c r="E39" s="77"/>
      <c r="F39" s="77"/>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82"/>
      <c r="FB39" s="82"/>
    </row>
    <row r="40" spans="1:158" ht="12.75">
      <c r="A40" s="93" t="s">
        <v>73</v>
      </c>
      <c r="B40" s="94" t="s">
        <v>74</v>
      </c>
      <c r="C40" s="13">
        <f>+C41+C46</f>
        <v>1766</v>
      </c>
      <c r="D40" s="13">
        <f>+D41+D46</f>
        <v>550</v>
      </c>
      <c r="E40" s="76">
        <f>+E41+E46</f>
        <v>179.4</v>
      </c>
      <c r="F40" s="76">
        <f>+F41+F46</f>
        <v>46.76</v>
      </c>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82"/>
      <c r="FB40" s="82"/>
    </row>
    <row r="41" spans="1:158" ht="12.75">
      <c r="A41" s="93" t="s">
        <v>75</v>
      </c>
      <c r="B41" s="94" t="s">
        <v>76</v>
      </c>
      <c r="C41" s="13">
        <f>+C42+C44</f>
        <v>0</v>
      </c>
      <c r="D41" s="13">
        <f>+D42+D44</f>
        <v>0</v>
      </c>
      <c r="E41" s="76">
        <f>+E42+E44</f>
        <v>0</v>
      </c>
      <c r="F41" s="76">
        <f>+F42+F44</f>
        <v>0</v>
      </c>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82"/>
      <c r="FB41" s="82"/>
    </row>
    <row r="42" spans="1:158" ht="12.75">
      <c r="A42" s="93" t="s">
        <v>77</v>
      </c>
      <c r="B42" s="94" t="s">
        <v>78</v>
      </c>
      <c r="C42" s="13">
        <f>+C43</f>
        <v>0</v>
      </c>
      <c r="D42" s="13">
        <f>+D43</f>
        <v>0</v>
      </c>
      <c r="E42" s="76">
        <f>+E43</f>
        <v>0</v>
      </c>
      <c r="F42" s="76">
        <f>+F43</f>
        <v>0</v>
      </c>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82"/>
      <c r="FB42" s="82"/>
    </row>
    <row r="43" spans="1:158" ht="12.75">
      <c r="A43" s="96" t="s">
        <v>79</v>
      </c>
      <c r="B43" s="97" t="s">
        <v>80</v>
      </c>
      <c r="C43" s="13"/>
      <c r="D43" s="16"/>
      <c r="E43" s="77"/>
      <c r="F43" s="77"/>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82"/>
      <c r="FB43" s="82"/>
    </row>
    <row r="44" spans="1:158" ht="12.75">
      <c r="A44" s="93" t="s">
        <v>81</v>
      </c>
      <c r="B44" s="94" t="s">
        <v>82</v>
      </c>
      <c r="C44" s="13">
        <f>+C45</f>
        <v>0</v>
      </c>
      <c r="D44" s="13">
        <f>+D45</f>
        <v>0</v>
      </c>
      <c r="E44" s="76">
        <f>+E45</f>
        <v>0</v>
      </c>
      <c r="F44" s="76">
        <f>+F45</f>
        <v>0</v>
      </c>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82"/>
      <c r="FB44" s="82"/>
    </row>
    <row r="45" spans="1:158" ht="12.75">
      <c r="A45" s="96" t="s">
        <v>83</v>
      </c>
      <c r="B45" s="97" t="s">
        <v>84</v>
      </c>
      <c r="C45" s="13"/>
      <c r="D45" s="16"/>
      <c r="E45" s="77"/>
      <c r="F45" s="77"/>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82"/>
      <c r="FB45" s="82"/>
    </row>
    <row r="46" spans="1:169" s="34" customFormat="1" ht="12.75">
      <c r="A46" s="101" t="s">
        <v>85</v>
      </c>
      <c r="B46" s="94" t="s">
        <v>86</v>
      </c>
      <c r="C46" s="13">
        <f>+C47+C50</f>
        <v>1766</v>
      </c>
      <c r="D46" s="13">
        <f>+D47+D50</f>
        <v>550</v>
      </c>
      <c r="E46" s="76">
        <f>+E47+E50</f>
        <v>179.4</v>
      </c>
      <c r="F46" s="76">
        <f>+F47+F50</f>
        <v>46.76</v>
      </c>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102"/>
      <c r="FD46" s="102"/>
      <c r="FE46" s="102"/>
      <c r="FF46" s="102"/>
      <c r="FG46" s="102"/>
      <c r="FH46" s="102"/>
      <c r="FI46" s="102"/>
      <c r="FJ46" s="102"/>
      <c r="FK46" s="102"/>
      <c r="FL46" s="102"/>
      <c r="FM46" s="102"/>
    </row>
    <row r="47" spans="1:158" ht="12.75">
      <c r="A47" s="93" t="s">
        <v>87</v>
      </c>
      <c r="B47" s="94" t="s">
        <v>88</v>
      </c>
      <c r="C47" s="13">
        <f>C49+C48</f>
        <v>1766</v>
      </c>
      <c r="D47" s="13">
        <f>D49+D48</f>
        <v>550</v>
      </c>
      <c r="E47" s="76">
        <f>E49+E48</f>
        <v>179.4</v>
      </c>
      <c r="F47" s="76">
        <f>F49+F48</f>
        <v>46.76</v>
      </c>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82"/>
      <c r="FB47" s="82"/>
    </row>
    <row r="48" spans="1:158" ht="12.75">
      <c r="A48" s="103">
        <v>3624</v>
      </c>
      <c r="B48" s="94" t="s">
        <v>89</v>
      </c>
      <c r="C48" s="13">
        <v>1766</v>
      </c>
      <c r="D48" s="13">
        <v>550</v>
      </c>
      <c r="E48" s="76"/>
      <c r="F48" s="76"/>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82"/>
      <c r="FB48" s="82"/>
    </row>
    <row r="49" spans="1:158" ht="12.75">
      <c r="A49" s="96" t="s">
        <v>90</v>
      </c>
      <c r="B49" s="97" t="s">
        <v>91</v>
      </c>
      <c r="C49" s="13"/>
      <c r="D49" s="16"/>
      <c r="E49" s="77">
        <v>179.4</v>
      </c>
      <c r="F49" s="77">
        <v>46.76</v>
      </c>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82"/>
      <c r="FB49" s="82"/>
    </row>
    <row r="50" spans="1:158" ht="12.75">
      <c r="A50" s="93" t="s">
        <v>92</v>
      </c>
      <c r="B50" s="94" t="s">
        <v>93</v>
      </c>
      <c r="C50" s="13">
        <f>C51</f>
        <v>0</v>
      </c>
      <c r="D50" s="13">
        <f>D51</f>
        <v>0</v>
      </c>
      <c r="E50" s="76">
        <f>E51</f>
        <v>0</v>
      </c>
      <c r="F50" s="76">
        <f>F51</f>
        <v>0</v>
      </c>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82"/>
      <c r="FB50" s="82"/>
    </row>
    <row r="51" spans="1:158" ht="12.75">
      <c r="A51" s="96" t="s">
        <v>94</v>
      </c>
      <c r="B51" s="97" t="s">
        <v>95</v>
      </c>
      <c r="C51" s="13"/>
      <c r="D51" s="16"/>
      <c r="E51" s="77"/>
      <c r="F51" s="77"/>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82"/>
      <c r="FB51" s="82"/>
    </row>
    <row r="52" spans="1:158" ht="12.75">
      <c r="A52" s="93" t="s">
        <v>96</v>
      </c>
      <c r="B52" s="94" t="s">
        <v>97</v>
      </c>
      <c r="C52" s="13">
        <f>+C53</f>
        <v>4301.43</v>
      </c>
      <c r="D52" s="13">
        <f>+D53</f>
        <v>2667.76</v>
      </c>
      <c r="E52" s="76">
        <f>+E53</f>
        <v>1053.7399999999998</v>
      </c>
      <c r="F52" s="76">
        <f>+F53</f>
        <v>527.27</v>
      </c>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82"/>
      <c r="FB52" s="82"/>
    </row>
    <row r="53" spans="1:158" ht="25.5">
      <c r="A53" s="93" t="s">
        <v>98</v>
      </c>
      <c r="B53" s="94" t="s">
        <v>99</v>
      </c>
      <c r="C53" s="13">
        <f>+C54+C65</f>
        <v>4301.43</v>
      </c>
      <c r="D53" s="13">
        <f>+D54+D65</f>
        <v>2667.76</v>
      </c>
      <c r="E53" s="76">
        <f>+E54+E65</f>
        <v>1053.7399999999998</v>
      </c>
      <c r="F53" s="76">
        <f>+F54+F65</f>
        <v>527.27</v>
      </c>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82"/>
      <c r="FB53" s="82"/>
    </row>
    <row r="54" spans="1:158" ht="12.75">
      <c r="A54" s="93" t="s">
        <v>100</v>
      </c>
      <c r="B54" s="94" t="s">
        <v>101</v>
      </c>
      <c r="C54" s="13">
        <f>C55+C56+C57+C58+C60+C61+C62+C63+C59+C64</f>
        <v>2838.43</v>
      </c>
      <c r="D54" s="13">
        <f>D55+D56+D57+D58+D60+D61+D62+D63+D59+D64</f>
        <v>1243.76</v>
      </c>
      <c r="E54" s="76">
        <f>E55+E56+E57+E58+E60+E61+E62+E63+E59+E64</f>
        <v>637.8399999999999</v>
      </c>
      <c r="F54" s="76">
        <f>F55+F56+F57+F58+F60+F61+F62+F63+F59+F64</f>
        <v>318.84</v>
      </c>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82"/>
      <c r="FB54" s="82"/>
    </row>
    <row r="55" spans="1:158" ht="25.5">
      <c r="A55" s="96" t="s">
        <v>102</v>
      </c>
      <c r="B55" s="97" t="s">
        <v>103</v>
      </c>
      <c r="C55" s="13"/>
      <c r="D55" s="16"/>
      <c r="E55" s="77"/>
      <c r="F55" s="77"/>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82"/>
      <c r="FB55" s="82"/>
    </row>
    <row r="56" spans="1:158" ht="25.5">
      <c r="A56" s="96" t="s">
        <v>104</v>
      </c>
      <c r="B56" s="97" t="s">
        <v>105</v>
      </c>
      <c r="C56" s="13">
        <v>87</v>
      </c>
      <c r="D56" s="16">
        <v>16</v>
      </c>
      <c r="E56" s="77">
        <v>316.65</v>
      </c>
      <c r="F56" s="77">
        <v>164.04</v>
      </c>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82"/>
      <c r="FB56" s="82"/>
    </row>
    <row r="57" spans="1:158" ht="25.5">
      <c r="A57" s="104" t="s">
        <v>106</v>
      </c>
      <c r="B57" s="97" t="s">
        <v>107</v>
      </c>
      <c r="C57" s="13"/>
      <c r="D57" s="16"/>
      <c r="E57" s="77"/>
      <c r="F57" s="77"/>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82"/>
      <c r="FB57" s="82"/>
    </row>
    <row r="58" spans="1:158" ht="25.5">
      <c r="A58" s="96" t="s">
        <v>108</v>
      </c>
      <c r="B58" s="105" t="s">
        <v>109</v>
      </c>
      <c r="C58" s="13">
        <v>1979</v>
      </c>
      <c r="D58" s="16">
        <v>502</v>
      </c>
      <c r="E58" s="77">
        <v>320.26</v>
      </c>
      <c r="F58" s="77">
        <v>154.27</v>
      </c>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82"/>
      <c r="FB58" s="82"/>
    </row>
    <row r="59" spans="1:158" ht="12.75">
      <c r="A59" s="96" t="s">
        <v>110</v>
      </c>
      <c r="B59" s="105" t="s">
        <v>111</v>
      </c>
      <c r="C59" s="13"/>
      <c r="D59" s="16"/>
      <c r="E59" s="77"/>
      <c r="F59" s="77"/>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82"/>
      <c r="FB59" s="82"/>
    </row>
    <row r="60" spans="1:158" ht="25.5">
      <c r="A60" s="96" t="s">
        <v>112</v>
      </c>
      <c r="B60" s="105" t="s">
        <v>113</v>
      </c>
      <c r="C60" s="13"/>
      <c r="D60" s="16"/>
      <c r="E60" s="77"/>
      <c r="F60" s="77"/>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82"/>
      <c r="FB60" s="82"/>
    </row>
    <row r="61" spans="1:158" ht="25.5">
      <c r="A61" s="96" t="s">
        <v>114</v>
      </c>
      <c r="B61" s="105" t="s">
        <v>115</v>
      </c>
      <c r="C61" s="13"/>
      <c r="D61" s="16"/>
      <c r="E61" s="77"/>
      <c r="F61" s="77"/>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82"/>
      <c r="FB61" s="82"/>
    </row>
    <row r="62" spans="1:158" ht="25.5">
      <c r="A62" s="96" t="s">
        <v>116</v>
      </c>
      <c r="B62" s="105" t="s">
        <v>117</v>
      </c>
      <c r="C62" s="13"/>
      <c r="D62" s="16"/>
      <c r="E62" s="77"/>
      <c r="F62" s="77"/>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82"/>
      <c r="FB62" s="82"/>
    </row>
    <row r="63" spans="1:158" ht="51">
      <c r="A63" s="96" t="s">
        <v>118</v>
      </c>
      <c r="B63" s="105" t="s">
        <v>119</v>
      </c>
      <c r="C63" s="13">
        <v>11</v>
      </c>
      <c r="D63" s="16">
        <v>3</v>
      </c>
      <c r="E63" s="77">
        <v>0.93</v>
      </c>
      <c r="F63" s="77">
        <v>0.53</v>
      </c>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82"/>
      <c r="FB63" s="82"/>
    </row>
    <row r="64" spans="1:158" ht="25.5">
      <c r="A64" s="96" t="s">
        <v>120</v>
      </c>
      <c r="B64" s="105" t="s">
        <v>121</v>
      </c>
      <c r="C64" s="13">
        <v>761.43</v>
      </c>
      <c r="D64" s="16">
        <v>722.76</v>
      </c>
      <c r="E64" s="77"/>
      <c r="F64" s="77"/>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82"/>
      <c r="FB64" s="82"/>
    </row>
    <row r="65" spans="1:158" ht="12.75">
      <c r="A65" s="93" t="s">
        <v>122</v>
      </c>
      <c r="B65" s="94" t="s">
        <v>123</v>
      </c>
      <c r="C65" s="13">
        <f>+C66+C67+C68+C69+C70+C71+C72+C73</f>
        <v>1463</v>
      </c>
      <c r="D65" s="13">
        <f>+D66+D67+D68+D69+D70+D71+D72+D73</f>
        <v>1424</v>
      </c>
      <c r="E65" s="76">
        <f>+E66+E67+E68+E69+E70+E71+E72+E73</f>
        <v>415.9</v>
      </c>
      <c r="F65" s="76">
        <f>+F66+F67+F68+F69+F70+F71+F72+F73</f>
        <v>208.42999999999998</v>
      </c>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82"/>
      <c r="FB65" s="82"/>
    </row>
    <row r="66" spans="1:158" ht="25.5">
      <c r="A66" s="96" t="s">
        <v>124</v>
      </c>
      <c r="B66" s="97" t="s">
        <v>125</v>
      </c>
      <c r="C66" s="13"/>
      <c r="D66" s="16"/>
      <c r="E66" s="77"/>
      <c r="F66" s="77"/>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82"/>
      <c r="FB66" s="82"/>
    </row>
    <row r="67" spans="1:158" ht="25.5">
      <c r="A67" s="96" t="s">
        <v>126</v>
      </c>
      <c r="B67" s="105" t="s">
        <v>109</v>
      </c>
      <c r="C67" s="13"/>
      <c r="D67" s="16"/>
      <c r="E67" s="77"/>
      <c r="F67" s="77"/>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82"/>
      <c r="FB67" s="82"/>
    </row>
    <row r="68" spans="1:158" ht="38.25">
      <c r="A68" s="96" t="s">
        <v>127</v>
      </c>
      <c r="B68" s="97" t="s">
        <v>128</v>
      </c>
      <c r="C68" s="13"/>
      <c r="D68" s="16"/>
      <c r="E68" s="77"/>
      <c r="F68" s="77"/>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82"/>
      <c r="FB68" s="82"/>
    </row>
    <row r="69" spans="1:158" ht="38.25">
      <c r="A69" s="96" t="s">
        <v>129</v>
      </c>
      <c r="B69" s="97" t="s">
        <v>130</v>
      </c>
      <c r="C69" s="13">
        <v>51</v>
      </c>
      <c r="D69" s="16">
        <v>12</v>
      </c>
      <c r="E69" s="77">
        <v>-0.38</v>
      </c>
      <c r="F69" s="77">
        <v>-0.68</v>
      </c>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82"/>
      <c r="FB69" s="82"/>
    </row>
    <row r="70" spans="1:158" ht="25.5">
      <c r="A70" s="96" t="s">
        <v>131</v>
      </c>
      <c r="B70" s="97" t="s">
        <v>113</v>
      </c>
      <c r="C70" s="13"/>
      <c r="D70" s="16"/>
      <c r="E70" s="77">
        <v>415.19</v>
      </c>
      <c r="F70" s="77">
        <v>208.57</v>
      </c>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82"/>
      <c r="FB70" s="82"/>
    </row>
    <row r="71" spans="1:85" ht="25.5">
      <c r="A71" s="100" t="s">
        <v>132</v>
      </c>
      <c r="B71" s="106" t="s">
        <v>133</v>
      </c>
      <c r="C71" s="13">
        <v>1411</v>
      </c>
      <c r="D71" s="16">
        <v>1411</v>
      </c>
      <c r="E71" s="77"/>
      <c r="F71" s="77"/>
      <c r="AM71" s="82"/>
      <c r="BM71" s="82"/>
      <c r="BN71" s="82"/>
      <c r="BO71" s="82"/>
      <c r="CG71" s="82"/>
    </row>
    <row r="72" spans="1:169" s="21" customFormat="1" ht="51">
      <c r="A72" s="97" t="s">
        <v>134</v>
      </c>
      <c r="B72" s="107" t="s">
        <v>135</v>
      </c>
      <c r="C72" s="13">
        <v>1</v>
      </c>
      <c r="D72" s="16">
        <v>1</v>
      </c>
      <c r="E72" s="77">
        <v>1.09</v>
      </c>
      <c r="F72" s="77">
        <v>0.54</v>
      </c>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18"/>
      <c r="BN72" s="18"/>
      <c r="BO72" s="18"/>
      <c r="BP72" s="89"/>
      <c r="BQ72" s="89"/>
      <c r="BR72" s="89"/>
      <c r="BS72" s="89"/>
      <c r="BT72" s="89"/>
      <c r="BU72" s="89"/>
      <c r="BV72" s="89"/>
      <c r="BW72" s="89"/>
      <c r="BX72" s="89"/>
      <c r="BY72" s="89"/>
      <c r="BZ72" s="89"/>
      <c r="CA72" s="89"/>
      <c r="CB72" s="89"/>
      <c r="CC72" s="89"/>
      <c r="CD72" s="89"/>
      <c r="CE72" s="89"/>
      <c r="CF72" s="89"/>
      <c r="CG72" s="18"/>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row>
    <row r="73" spans="1:169" s="21" customFormat="1" ht="25.5">
      <c r="A73" s="97" t="s">
        <v>136</v>
      </c>
      <c r="B73" s="108" t="s">
        <v>137</v>
      </c>
      <c r="C73" s="13"/>
      <c r="D73" s="16"/>
      <c r="E73" s="77"/>
      <c r="F73" s="77"/>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18"/>
      <c r="BN73" s="18"/>
      <c r="BO73" s="18"/>
      <c r="BP73" s="89"/>
      <c r="BQ73" s="89"/>
      <c r="BR73" s="89"/>
      <c r="BS73" s="89"/>
      <c r="BT73" s="89"/>
      <c r="BU73" s="89"/>
      <c r="BV73" s="89"/>
      <c r="BW73" s="89"/>
      <c r="BX73" s="89"/>
      <c r="BY73" s="89"/>
      <c r="BZ73" s="89"/>
      <c r="CA73" s="89"/>
      <c r="CB73" s="89"/>
      <c r="CC73" s="89"/>
      <c r="CD73" s="89"/>
      <c r="CE73" s="89"/>
      <c r="CF73" s="89"/>
      <c r="CG73" s="18"/>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row>
    <row r="74" spans="1:169" s="21" customFormat="1" ht="30">
      <c r="A74" s="109" t="s">
        <v>138</v>
      </c>
      <c r="B74" s="110" t="s">
        <v>139</v>
      </c>
      <c r="C74" s="13">
        <f>+C75+C78</f>
        <v>0</v>
      </c>
      <c r="D74" s="13">
        <f>+D75+D78</f>
        <v>0</v>
      </c>
      <c r="E74" s="76">
        <f>+E75+E78</f>
        <v>0</v>
      </c>
      <c r="F74" s="76">
        <f>+F75+F78</f>
        <v>0</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18"/>
      <c r="BN74" s="18"/>
      <c r="BO74" s="18"/>
      <c r="BP74" s="89"/>
      <c r="BQ74" s="89"/>
      <c r="BR74" s="89"/>
      <c r="BS74" s="89"/>
      <c r="BT74" s="89"/>
      <c r="BU74" s="89"/>
      <c r="BV74" s="89"/>
      <c r="BW74" s="89"/>
      <c r="BX74" s="89"/>
      <c r="BY74" s="89"/>
      <c r="BZ74" s="89"/>
      <c r="CA74" s="89"/>
      <c r="CB74" s="89"/>
      <c r="CC74" s="89"/>
      <c r="CD74" s="89"/>
      <c r="CE74" s="89"/>
      <c r="CF74" s="89"/>
      <c r="CG74" s="18"/>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row>
    <row r="75" spans="1:169" s="21" customFormat="1" ht="14.25">
      <c r="A75" s="111" t="s">
        <v>140</v>
      </c>
      <c r="B75" s="112" t="s">
        <v>141</v>
      </c>
      <c r="C75" s="13"/>
      <c r="D75" s="16"/>
      <c r="E75" s="77"/>
      <c r="F75" s="77"/>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18"/>
      <c r="BN75" s="18"/>
      <c r="BO75" s="18"/>
      <c r="BP75" s="89"/>
      <c r="BQ75" s="89"/>
      <c r="BR75" s="89"/>
      <c r="BS75" s="89"/>
      <c r="BT75" s="89"/>
      <c r="BU75" s="89"/>
      <c r="BV75" s="89"/>
      <c r="BW75" s="89"/>
      <c r="BX75" s="89"/>
      <c r="BY75" s="89"/>
      <c r="BZ75" s="89"/>
      <c r="CA75" s="89"/>
      <c r="CB75" s="89"/>
      <c r="CC75" s="89"/>
      <c r="CD75" s="89"/>
      <c r="CE75" s="89"/>
      <c r="CF75" s="89"/>
      <c r="CG75" s="18"/>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row>
    <row r="76" spans="1:169" s="21" customFormat="1" ht="14.25">
      <c r="A76" s="111"/>
      <c r="B76" s="113" t="s">
        <v>142</v>
      </c>
      <c r="C76" s="13"/>
      <c r="D76" s="16"/>
      <c r="E76" s="77"/>
      <c r="F76" s="77"/>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18"/>
      <c r="BN76" s="18"/>
      <c r="BO76" s="18"/>
      <c r="BP76" s="89"/>
      <c r="BQ76" s="89"/>
      <c r="BR76" s="89"/>
      <c r="BS76" s="89"/>
      <c r="BT76" s="89"/>
      <c r="BU76" s="89"/>
      <c r="BV76" s="89"/>
      <c r="BW76" s="89"/>
      <c r="BX76" s="89"/>
      <c r="BY76" s="89"/>
      <c r="BZ76" s="89"/>
      <c r="CA76" s="89"/>
      <c r="CB76" s="89"/>
      <c r="CC76" s="89"/>
      <c r="CD76" s="89"/>
      <c r="CE76" s="89"/>
      <c r="CF76" s="89"/>
      <c r="CG76" s="18"/>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row>
    <row r="77" spans="1:169" s="21" customFormat="1" ht="14.25">
      <c r="A77" s="111"/>
      <c r="B77" s="113" t="s">
        <v>143</v>
      </c>
      <c r="C77" s="13"/>
      <c r="D77" s="16"/>
      <c r="E77" s="77"/>
      <c r="F77" s="7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18"/>
      <c r="BN77" s="18"/>
      <c r="BO77" s="18"/>
      <c r="BP77" s="89"/>
      <c r="BQ77" s="89"/>
      <c r="BR77" s="89"/>
      <c r="BS77" s="89"/>
      <c r="BT77" s="89"/>
      <c r="BU77" s="89"/>
      <c r="BV77" s="89"/>
      <c r="BW77" s="89"/>
      <c r="BX77" s="89"/>
      <c r="BY77" s="89"/>
      <c r="BZ77" s="89"/>
      <c r="CA77" s="89"/>
      <c r="CB77" s="89"/>
      <c r="CC77" s="89"/>
      <c r="CD77" s="89"/>
      <c r="CE77" s="89"/>
      <c r="CF77" s="89"/>
      <c r="CG77" s="18"/>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row>
    <row r="78" spans="1:169" s="21" customFormat="1" ht="14.25">
      <c r="A78" s="111" t="s">
        <v>144</v>
      </c>
      <c r="B78" s="114" t="s">
        <v>145</v>
      </c>
      <c r="C78" s="103"/>
      <c r="D78" s="70"/>
      <c r="E78" s="78"/>
      <c r="F78" s="78"/>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18"/>
      <c r="BN78" s="18"/>
      <c r="BO78" s="18"/>
      <c r="BP78" s="89"/>
      <c r="BQ78" s="89"/>
      <c r="BR78" s="89"/>
      <c r="BS78" s="89"/>
      <c r="BT78" s="89"/>
      <c r="BU78" s="89"/>
      <c r="BV78" s="89"/>
      <c r="BW78" s="89"/>
      <c r="BX78" s="89"/>
      <c r="BY78" s="89"/>
      <c r="BZ78" s="89"/>
      <c r="CA78" s="89"/>
      <c r="CB78" s="89"/>
      <c r="CC78" s="89"/>
      <c r="CD78" s="89"/>
      <c r="CE78" s="89"/>
      <c r="CF78" s="89"/>
      <c r="CG78" s="18"/>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row>
    <row r="79" spans="1:169" s="21" customFormat="1" ht="14.25">
      <c r="A79" s="122" t="s">
        <v>146</v>
      </c>
      <c r="B79" s="122"/>
      <c r="C79" s="71"/>
      <c r="D79" s="71"/>
      <c r="E79" s="79"/>
      <c r="F79" s="7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18"/>
      <c r="BN79" s="18"/>
      <c r="BO79" s="18"/>
      <c r="BP79" s="89"/>
      <c r="BQ79" s="89"/>
      <c r="BR79" s="89"/>
      <c r="BS79" s="89"/>
      <c r="BT79" s="89"/>
      <c r="BU79" s="89"/>
      <c r="BV79" s="89"/>
      <c r="BW79" s="89"/>
      <c r="BX79" s="89"/>
      <c r="BY79" s="89"/>
      <c r="BZ79" s="89"/>
      <c r="CA79" s="89"/>
      <c r="CB79" s="89"/>
      <c r="CC79" s="89"/>
      <c r="CD79" s="89"/>
      <c r="CE79" s="89"/>
      <c r="CF79" s="89"/>
      <c r="CG79" s="18"/>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row>
    <row r="80" spans="1:169" s="21" customFormat="1" ht="12.75">
      <c r="A80" s="115"/>
      <c r="C80" s="71"/>
      <c r="D80" s="71"/>
      <c r="E80" s="79"/>
      <c r="F80" s="7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18"/>
      <c r="BN80" s="18"/>
      <c r="BO80" s="18"/>
      <c r="BP80" s="89"/>
      <c r="BQ80" s="89"/>
      <c r="BR80" s="89"/>
      <c r="BS80" s="89"/>
      <c r="BT80" s="89"/>
      <c r="BU80" s="89"/>
      <c r="BV80" s="89"/>
      <c r="BW80" s="89"/>
      <c r="BX80" s="89"/>
      <c r="BY80" s="89"/>
      <c r="BZ80" s="89"/>
      <c r="CA80" s="89"/>
      <c r="CB80" s="89"/>
      <c r="CC80" s="89"/>
      <c r="CD80" s="89"/>
      <c r="CE80" s="89"/>
      <c r="CF80" s="89"/>
      <c r="CG80" s="18"/>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row>
    <row r="81" spans="1:169" s="20" customFormat="1" ht="14.25">
      <c r="A81" s="116"/>
      <c r="B81" s="20" t="s">
        <v>147</v>
      </c>
      <c r="C81" s="72"/>
      <c r="D81" s="72"/>
      <c r="E81" s="80" t="s">
        <v>373</v>
      </c>
      <c r="F81" s="80"/>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8"/>
      <c r="BN81" s="118"/>
      <c r="BO81" s="118"/>
      <c r="BP81" s="117"/>
      <c r="BQ81" s="117"/>
      <c r="BR81" s="117"/>
      <c r="BS81" s="117"/>
      <c r="BT81" s="117"/>
      <c r="BU81" s="117"/>
      <c r="BV81" s="117"/>
      <c r="BW81" s="117"/>
      <c r="BX81" s="117"/>
      <c r="BY81" s="117"/>
      <c r="BZ81" s="117"/>
      <c r="CA81" s="117"/>
      <c r="CB81" s="117"/>
      <c r="CC81" s="117"/>
      <c r="CD81" s="117"/>
      <c r="CE81" s="117"/>
      <c r="CF81" s="117"/>
      <c r="CG81" s="118"/>
      <c r="CH81" s="117"/>
      <c r="CI81" s="117"/>
      <c r="CJ81" s="117"/>
      <c r="CK81" s="117"/>
      <c r="CL81" s="117"/>
      <c r="CM81" s="117"/>
      <c r="CN81" s="117"/>
      <c r="CO81" s="117"/>
      <c r="CP81" s="117"/>
      <c r="CQ81" s="117"/>
      <c r="CR81" s="117"/>
      <c r="CS81" s="117"/>
      <c r="CT81" s="117"/>
      <c r="CU81" s="117"/>
      <c r="CV81" s="117"/>
      <c r="CW81" s="117"/>
      <c r="CX81" s="117"/>
      <c r="CY81" s="117"/>
      <c r="CZ81" s="117"/>
      <c r="DA81" s="117"/>
      <c r="DB81" s="117"/>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c r="EA81" s="117"/>
      <c r="EB81" s="117"/>
      <c r="EC81" s="117"/>
      <c r="ED81" s="117"/>
      <c r="EE81" s="117"/>
      <c r="EF81" s="117"/>
      <c r="EG81" s="117"/>
      <c r="EH81" s="117"/>
      <c r="EI81" s="117"/>
      <c r="EJ81" s="117"/>
      <c r="EK81" s="117"/>
      <c r="EL81" s="117"/>
      <c r="EM81" s="117"/>
      <c r="EN81" s="117"/>
      <c r="EO81" s="117"/>
      <c r="EP81" s="117"/>
      <c r="EQ81" s="117"/>
      <c r="ER81" s="117"/>
      <c r="ES81" s="117"/>
      <c r="ET81" s="117"/>
      <c r="EU81" s="117"/>
      <c r="EV81" s="117"/>
      <c r="EW81" s="117"/>
      <c r="EX81" s="117"/>
      <c r="EY81" s="117"/>
      <c r="EZ81" s="117"/>
      <c r="FA81" s="117"/>
      <c r="FB81" s="117"/>
      <c r="FC81" s="117"/>
      <c r="FD81" s="117"/>
      <c r="FE81" s="117"/>
      <c r="FF81" s="117"/>
      <c r="FG81" s="117"/>
      <c r="FH81" s="117"/>
      <c r="FI81" s="117"/>
      <c r="FJ81" s="117"/>
      <c r="FK81" s="117"/>
      <c r="FL81" s="117"/>
      <c r="FM81" s="117"/>
    </row>
    <row r="82" spans="1:169" s="21" customFormat="1" ht="12.75">
      <c r="A82" s="115"/>
      <c r="B82" s="21" t="s">
        <v>372</v>
      </c>
      <c r="C82" s="71"/>
      <c r="D82" s="71"/>
      <c r="E82" s="79" t="s">
        <v>374</v>
      </c>
      <c r="F82" s="7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18"/>
      <c r="BN82" s="18"/>
      <c r="BO82" s="18"/>
      <c r="BP82" s="89"/>
      <c r="BQ82" s="89"/>
      <c r="BR82" s="89"/>
      <c r="BS82" s="89"/>
      <c r="BT82" s="89"/>
      <c r="BU82" s="89"/>
      <c r="BV82" s="89"/>
      <c r="BW82" s="89"/>
      <c r="BX82" s="89"/>
      <c r="BY82" s="89"/>
      <c r="BZ82" s="89"/>
      <c r="CA82" s="89"/>
      <c r="CB82" s="89"/>
      <c r="CC82" s="89"/>
      <c r="CD82" s="89"/>
      <c r="CE82" s="89"/>
      <c r="CF82" s="89"/>
      <c r="CG82" s="18"/>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row>
    <row r="83" spans="1:169" s="21" customFormat="1" ht="12.75">
      <c r="A83" s="115"/>
      <c r="C83" s="71"/>
      <c r="D83" s="71"/>
      <c r="E83" s="79"/>
      <c r="F83" s="7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18"/>
      <c r="BN83" s="18"/>
      <c r="BO83" s="18"/>
      <c r="BP83" s="89"/>
      <c r="BQ83" s="89"/>
      <c r="BR83" s="89"/>
      <c r="BS83" s="89"/>
      <c r="BT83" s="89"/>
      <c r="BU83" s="89"/>
      <c r="BV83" s="89"/>
      <c r="BW83" s="89"/>
      <c r="BX83" s="89"/>
      <c r="BY83" s="89"/>
      <c r="BZ83" s="89"/>
      <c r="CA83" s="89"/>
      <c r="CB83" s="89"/>
      <c r="CC83" s="89"/>
      <c r="CD83" s="89"/>
      <c r="CE83" s="89"/>
      <c r="CF83" s="89"/>
      <c r="CG83" s="18"/>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row>
    <row r="84" spans="1:169" s="21" customFormat="1" ht="12.75">
      <c r="A84" s="115"/>
      <c r="C84" s="71"/>
      <c r="D84" s="71"/>
      <c r="E84" s="79"/>
      <c r="F84" s="7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18"/>
      <c r="BN84" s="18"/>
      <c r="BO84" s="18"/>
      <c r="BP84" s="89"/>
      <c r="BQ84" s="89"/>
      <c r="BR84" s="89"/>
      <c r="BS84" s="89"/>
      <c r="BT84" s="89"/>
      <c r="BU84" s="89"/>
      <c r="BV84" s="89"/>
      <c r="BW84" s="89"/>
      <c r="BX84" s="89"/>
      <c r="BY84" s="89"/>
      <c r="BZ84" s="89"/>
      <c r="CA84" s="89"/>
      <c r="CB84" s="89"/>
      <c r="CC84" s="89"/>
      <c r="CD84" s="89"/>
      <c r="CE84" s="89"/>
      <c r="CF84" s="89"/>
      <c r="CG84" s="18"/>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row>
    <row r="85" spans="1:169" s="21" customFormat="1" ht="12.75">
      <c r="A85" s="115"/>
      <c r="C85" s="71"/>
      <c r="D85" s="71"/>
      <c r="E85" s="79"/>
      <c r="F85" s="7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18"/>
      <c r="BN85" s="18"/>
      <c r="BO85" s="18"/>
      <c r="BP85" s="89"/>
      <c r="BQ85" s="89"/>
      <c r="BR85" s="89"/>
      <c r="BS85" s="89"/>
      <c r="BT85" s="89"/>
      <c r="BU85" s="89"/>
      <c r="BV85" s="89"/>
      <c r="BW85" s="89"/>
      <c r="BX85" s="89"/>
      <c r="BY85" s="89"/>
      <c r="BZ85" s="89"/>
      <c r="CA85" s="89"/>
      <c r="CB85" s="89"/>
      <c r="CC85" s="89"/>
      <c r="CD85" s="89"/>
      <c r="CE85" s="89"/>
      <c r="CF85" s="89"/>
      <c r="CG85" s="18"/>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row>
    <row r="86" spans="1:169" s="21" customFormat="1" ht="12.75">
      <c r="A86" s="115"/>
      <c r="C86" s="71"/>
      <c r="D86" s="71"/>
      <c r="E86" s="79"/>
      <c r="F86" s="7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18"/>
      <c r="BN86" s="18"/>
      <c r="BO86" s="18"/>
      <c r="BP86" s="89"/>
      <c r="BQ86" s="89"/>
      <c r="BR86" s="89"/>
      <c r="BS86" s="89"/>
      <c r="BT86" s="89"/>
      <c r="BU86" s="89"/>
      <c r="BV86" s="89"/>
      <c r="BW86" s="89"/>
      <c r="BX86" s="89"/>
      <c r="BY86" s="89"/>
      <c r="BZ86" s="89"/>
      <c r="CA86" s="89"/>
      <c r="CB86" s="89"/>
      <c r="CC86" s="89"/>
      <c r="CD86" s="89"/>
      <c r="CE86" s="89"/>
      <c r="CF86" s="89"/>
      <c r="CG86" s="18"/>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row>
    <row r="87" spans="1:169" s="21" customFormat="1" ht="12.75">
      <c r="A87" s="115"/>
      <c r="C87" s="71"/>
      <c r="D87" s="71"/>
      <c r="E87" s="79"/>
      <c r="F87" s="7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18"/>
      <c r="BN87" s="18"/>
      <c r="BO87" s="18"/>
      <c r="BP87" s="89"/>
      <c r="BQ87" s="89"/>
      <c r="BR87" s="89"/>
      <c r="BS87" s="89"/>
      <c r="BT87" s="89"/>
      <c r="BU87" s="89"/>
      <c r="BV87" s="89"/>
      <c r="BW87" s="89"/>
      <c r="BX87" s="89"/>
      <c r="BY87" s="89"/>
      <c r="BZ87" s="89"/>
      <c r="CA87" s="89"/>
      <c r="CB87" s="89"/>
      <c r="CC87" s="89"/>
      <c r="CD87" s="89"/>
      <c r="CE87" s="89"/>
      <c r="CF87" s="89"/>
      <c r="CG87" s="18"/>
      <c r="CH87" s="89"/>
      <c r="CI87" s="89"/>
      <c r="CJ87" s="89"/>
      <c r="CK87" s="89"/>
      <c r="CL87" s="89"/>
      <c r="CM87" s="89"/>
      <c r="CN87" s="89"/>
      <c r="CO87" s="89"/>
      <c r="CP87" s="89"/>
      <c r="CQ87" s="89"/>
      <c r="CR87" s="89"/>
      <c r="CS87" s="89"/>
      <c r="CT87" s="89"/>
      <c r="CU87" s="89"/>
      <c r="CV87" s="89"/>
      <c r="CW87" s="89"/>
      <c r="CX87" s="89"/>
      <c r="CY87" s="89"/>
      <c r="CZ87" s="89"/>
      <c r="DA87" s="89"/>
      <c r="DB87" s="89"/>
      <c r="DC87" s="89"/>
      <c r="DD87" s="89"/>
      <c r="DE87" s="89"/>
      <c r="DF87" s="89"/>
      <c r="DG87" s="89"/>
      <c r="DH87" s="89"/>
      <c r="DI87" s="89"/>
      <c r="DJ87" s="89"/>
      <c r="DK87" s="89"/>
      <c r="DL87" s="89"/>
      <c r="DM87" s="89"/>
      <c r="DN87" s="89"/>
      <c r="DO87" s="89"/>
      <c r="DP87" s="89"/>
      <c r="DQ87" s="89"/>
      <c r="DR87" s="89"/>
      <c r="DS87" s="89"/>
      <c r="DT87" s="89"/>
      <c r="DU87" s="89"/>
      <c r="DV87" s="89"/>
      <c r="DW87" s="89"/>
      <c r="DX87" s="89"/>
      <c r="DY87" s="89"/>
      <c r="DZ87" s="89"/>
      <c r="EA87" s="89"/>
      <c r="EB87" s="89"/>
      <c r="EC87" s="89"/>
      <c r="ED87" s="89"/>
      <c r="EE87" s="89"/>
      <c r="EF87" s="89"/>
      <c r="EG87" s="89"/>
      <c r="EH87" s="89"/>
      <c r="EI87" s="89"/>
      <c r="EJ87" s="89"/>
      <c r="EK87" s="89"/>
      <c r="EL87" s="89"/>
      <c r="EM87" s="89"/>
      <c r="EN87" s="89"/>
      <c r="EO87" s="89"/>
      <c r="EP87" s="89"/>
      <c r="EQ87" s="89"/>
      <c r="ER87" s="89"/>
      <c r="ES87" s="89"/>
      <c r="ET87" s="89"/>
      <c r="EU87" s="89"/>
      <c r="EV87" s="89"/>
      <c r="EW87" s="89"/>
      <c r="EX87" s="89"/>
      <c r="EY87" s="89"/>
      <c r="EZ87" s="89"/>
      <c r="FA87" s="89"/>
      <c r="FB87" s="89"/>
      <c r="FC87" s="89"/>
      <c r="FD87" s="89"/>
      <c r="FE87" s="89"/>
      <c r="FF87" s="89"/>
      <c r="FG87" s="89"/>
      <c r="FH87" s="89"/>
      <c r="FI87" s="89"/>
      <c r="FJ87" s="89"/>
      <c r="FK87" s="89"/>
      <c r="FL87" s="89"/>
      <c r="FM87" s="89"/>
    </row>
    <row r="88" spans="1:169" s="21" customFormat="1" ht="12.75">
      <c r="A88" s="115"/>
      <c r="C88" s="71"/>
      <c r="D88" s="71"/>
      <c r="E88" s="79"/>
      <c r="F88" s="7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18"/>
      <c r="BN88" s="18"/>
      <c r="BO88" s="18"/>
      <c r="BP88" s="89"/>
      <c r="BQ88" s="89"/>
      <c r="BR88" s="89"/>
      <c r="BS88" s="89"/>
      <c r="BT88" s="89"/>
      <c r="BU88" s="89"/>
      <c r="BV88" s="89"/>
      <c r="BW88" s="89"/>
      <c r="BX88" s="89"/>
      <c r="BY88" s="89"/>
      <c r="BZ88" s="89"/>
      <c r="CA88" s="89"/>
      <c r="CB88" s="89"/>
      <c r="CC88" s="89"/>
      <c r="CD88" s="89"/>
      <c r="CE88" s="89"/>
      <c r="CF88" s="89"/>
      <c r="CG88" s="18"/>
      <c r="CH88" s="89"/>
      <c r="CI88" s="89"/>
      <c r="CJ88" s="89"/>
      <c r="CK88" s="89"/>
      <c r="CL88" s="89"/>
      <c r="CM88" s="89"/>
      <c r="CN88" s="89"/>
      <c r="CO88" s="89"/>
      <c r="CP88" s="89"/>
      <c r="CQ88" s="89"/>
      <c r="CR88" s="89"/>
      <c r="CS88" s="89"/>
      <c r="CT88" s="89"/>
      <c r="CU88" s="89"/>
      <c r="CV88" s="89"/>
      <c r="CW88" s="89"/>
      <c r="CX88" s="89"/>
      <c r="CY88" s="89"/>
      <c r="CZ88" s="89"/>
      <c r="DA88" s="89"/>
      <c r="DB88" s="89"/>
      <c r="DC88" s="89"/>
      <c r="DD88" s="89"/>
      <c r="DE88" s="89"/>
      <c r="DF88" s="89"/>
      <c r="DG88" s="89"/>
      <c r="DH88" s="89"/>
      <c r="DI88" s="89"/>
      <c r="DJ88" s="89"/>
      <c r="DK88" s="89"/>
      <c r="DL88" s="89"/>
      <c r="DM88" s="89"/>
      <c r="DN88" s="89"/>
      <c r="DO88" s="89"/>
      <c r="DP88" s="89"/>
      <c r="DQ88" s="89"/>
      <c r="DR88" s="89"/>
      <c r="DS88" s="89"/>
      <c r="DT88" s="89"/>
      <c r="DU88" s="89"/>
      <c r="DV88" s="89"/>
      <c r="DW88" s="89"/>
      <c r="DX88" s="89"/>
      <c r="DY88" s="89"/>
      <c r="DZ88" s="89"/>
      <c r="EA88" s="89"/>
      <c r="EB88" s="89"/>
      <c r="EC88" s="89"/>
      <c r="ED88" s="89"/>
      <c r="EE88" s="89"/>
      <c r="EF88" s="89"/>
      <c r="EG88" s="89"/>
      <c r="EH88" s="89"/>
      <c r="EI88" s="89"/>
      <c r="EJ88" s="89"/>
      <c r="EK88" s="89"/>
      <c r="EL88" s="89"/>
      <c r="EM88" s="89"/>
      <c r="EN88" s="89"/>
      <c r="EO88" s="89"/>
      <c r="EP88" s="89"/>
      <c r="EQ88" s="89"/>
      <c r="ER88" s="89"/>
      <c r="ES88" s="89"/>
      <c r="ET88" s="89"/>
      <c r="EU88" s="89"/>
      <c r="EV88" s="89"/>
      <c r="EW88" s="89"/>
      <c r="EX88" s="89"/>
      <c r="EY88" s="89"/>
      <c r="EZ88" s="89"/>
      <c r="FA88" s="89"/>
      <c r="FB88" s="89"/>
      <c r="FC88" s="89"/>
      <c r="FD88" s="89"/>
      <c r="FE88" s="89"/>
      <c r="FF88" s="89"/>
      <c r="FG88" s="89"/>
      <c r="FH88" s="89"/>
      <c r="FI88" s="89"/>
      <c r="FJ88" s="89"/>
      <c r="FK88" s="89"/>
      <c r="FL88" s="89"/>
      <c r="FM88" s="89"/>
    </row>
    <row r="89" spans="1:169" s="21" customFormat="1" ht="12.75">
      <c r="A89" s="115"/>
      <c r="C89" s="71"/>
      <c r="D89" s="71"/>
      <c r="E89" s="79"/>
      <c r="F89" s="7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18"/>
      <c r="BN89" s="18"/>
      <c r="BO89" s="18"/>
      <c r="BP89" s="89"/>
      <c r="BQ89" s="89"/>
      <c r="BR89" s="89"/>
      <c r="BS89" s="89"/>
      <c r="BT89" s="89"/>
      <c r="BU89" s="89"/>
      <c r="BV89" s="89"/>
      <c r="BW89" s="89"/>
      <c r="BX89" s="89"/>
      <c r="BY89" s="89"/>
      <c r="BZ89" s="89"/>
      <c r="CA89" s="89"/>
      <c r="CB89" s="89"/>
      <c r="CC89" s="89"/>
      <c r="CD89" s="89"/>
      <c r="CE89" s="89"/>
      <c r="CF89" s="89"/>
      <c r="CG89" s="18"/>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s="89"/>
      <c r="EF89" s="89"/>
      <c r="EG89" s="89"/>
      <c r="EH89" s="89"/>
      <c r="EI89" s="89"/>
      <c r="EJ89" s="89"/>
      <c r="EK89" s="89"/>
      <c r="EL89" s="89"/>
      <c r="EM89" s="89"/>
      <c r="EN89" s="89"/>
      <c r="EO89" s="89"/>
      <c r="EP89" s="89"/>
      <c r="EQ89" s="89"/>
      <c r="ER89" s="89"/>
      <c r="ES89" s="89"/>
      <c r="ET89" s="89"/>
      <c r="EU89" s="89"/>
      <c r="EV89" s="89"/>
      <c r="EW89" s="89"/>
      <c r="EX89" s="89"/>
      <c r="EY89" s="89"/>
      <c r="EZ89" s="89"/>
      <c r="FA89" s="89"/>
      <c r="FB89" s="89"/>
      <c r="FC89" s="89"/>
      <c r="FD89" s="89"/>
      <c r="FE89" s="89"/>
      <c r="FF89" s="89"/>
      <c r="FG89" s="89"/>
      <c r="FH89" s="89"/>
      <c r="FI89" s="89"/>
      <c r="FJ89" s="89"/>
      <c r="FK89" s="89"/>
      <c r="FL89" s="89"/>
      <c r="FM89" s="89"/>
    </row>
    <row r="90" spans="1:169" s="21" customFormat="1" ht="12.75">
      <c r="A90" s="115"/>
      <c r="C90" s="71"/>
      <c r="D90" s="71"/>
      <c r="E90" s="79"/>
      <c r="F90" s="7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18"/>
      <c r="BN90" s="18"/>
      <c r="BO90" s="18"/>
      <c r="BP90" s="89"/>
      <c r="BQ90" s="89"/>
      <c r="BR90" s="89"/>
      <c r="BS90" s="89"/>
      <c r="BT90" s="89"/>
      <c r="BU90" s="89"/>
      <c r="BV90" s="89"/>
      <c r="BW90" s="89"/>
      <c r="BX90" s="89"/>
      <c r="BY90" s="89"/>
      <c r="BZ90" s="89"/>
      <c r="CA90" s="89"/>
      <c r="CB90" s="89"/>
      <c r="CC90" s="89"/>
      <c r="CD90" s="89"/>
      <c r="CE90" s="89"/>
      <c r="CF90" s="89"/>
      <c r="CG90" s="18"/>
      <c r="CH90" s="89"/>
      <c r="CI90" s="89"/>
      <c r="CJ90" s="89"/>
      <c r="CK90" s="89"/>
      <c r="CL90" s="89"/>
      <c r="CM90" s="89"/>
      <c r="CN90" s="89"/>
      <c r="CO90" s="89"/>
      <c r="CP90" s="89"/>
      <c r="CQ90" s="89"/>
      <c r="CR90" s="89"/>
      <c r="CS90" s="89"/>
      <c r="CT90" s="89"/>
      <c r="CU90" s="89"/>
      <c r="CV90" s="89"/>
      <c r="CW90" s="89"/>
      <c r="CX90" s="89"/>
      <c r="CY90" s="89"/>
      <c r="CZ90" s="89"/>
      <c r="DA90" s="89"/>
      <c r="DB90" s="89"/>
      <c r="DC90" s="89"/>
      <c r="DD90" s="89"/>
      <c r="DE90" s="89"/>
      <c r="DF90" s="89"/>
      <c r="DG90" s="89"/>
      <c r="DH90" s="89"/>
      <c r="DI90" s="89"/>
      <c r="DJ90" s="89"/>
      <c r="DK90" s="89"/>
      <c r="DL90" s="89"/>
      <c r="DM90" s="89"/>
      <c r="DN90" s="89"/>
      <c r="DO90" s="89"/>
      <c r="DP90" s="89"/>
      <c r="DQ90" s="89"/>
      <c r="DR90" s="89"/>
      <c r="DS90" s="89"/>
      <c r="DT90" s="89"/>
      <c r="DU90" s="89"/>
      <c r="DV90" s="89"/>
      <c r="DW90" s="89"/>
      <c r="DX90" s="89"/>
      <c r="DY90" s="89"/>
      <c r="DZ90" s="89"/>
      <c r="EA90" s="89"/>
      <c r="EB90" s="89"/>
      <c r="EC90" s="89"/>
      <c r="ED90" s="89"/>
      <c r="EE90" s="89"/>
      <c r="EF90" s="89"/>
      <c r="EG90" s="89"/>
      <c r="EH90" s="89"/>
      <c r="EI90" s="89"/>
      <c r="EJ90" s="89"/>
      <c r="EK90" s="89"/>
      <c r="EL90" s="89"/>
      <c r="EM90" s="89"/>
      <c r="EN90" s="89"/>
      <c r="EO90" s="89"/>
      <c r="EP90" s="89"/>
      <c r="EQ90" s="89"/>
      <c r="ER90" s="89"/>
      <c r="ES90" s="89"/>
      <c r="ET90" s="89"/>
      <c r="EU90" s="89"/>
      <c r="EV90" s="89"/>
      <c r="EW90" s="89"/>
      <c r="EX90" s="89"/>
      <c r="EY90" s="89"/>
      <c r="EZ90" s="89"/>
      <c r="FA90" s="89"/>
      <c r="FB90" s="89"/>
      <c r="FC90" s="89"/>
      <c r="FD90" s="89"/>
      <c r="FE90" s="89"/>
      <c r="FF90" s="89"/>
      <c r="FG90" s="89"/>
      <c r="FH90" s="89"/>
      <c r="FI90" s="89"/>
      <c r="FJ90" s="89"/>
      <c r="FK90" s="89"/>
      <c r="FL90" s="89"/>
      <c r="FM90" s="89"/>
    </row>
    <row r="91" spans="1:169" s="21" customFormat="1" ht="12.75">
      <c r="A91" s="115"/>
      <c r="C91" s="71"/>
      <c r="D91" s="71"/>
      <c r="E91" s="79"/>
      <c r="F91" s="7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18"/>
      <c r="BN91" s="18"/>
      <c r="BO91" s="18"/>
      <c r="BP91" s="89"/>
      <c r="BQ91" s="89"/>
      <c r="BR91" s="89"/>
      <c r="BS91" s="89"/>
      <c r="BT91" s="89"/>
      <c r="BU91" s="89"/>
      <c r="BV91" s="89"/>
      <c r="BW91" s="89"/>
      <c r="BX91" s="89"/>
      <c r="BY91" s="89"/>
      <c r="BZ91" s="89"/>
      <c r="CA91" s="89"/>
      <c r="CB91" s="89"/>
      <c r="CC91" s="89"/>
      <c r="CD91" s="89"/>
      <c r="CE91" s="89"/>
      <c r="CF91" s="89"/>
      <c r="CG91" s="18"/>
      <c r="CH91" s="89"/>
      <c r="CI91" s="89"/>
      <c r="CJ91" s="89"/>
      <c r="CK91" s="89"/>
      <c r="CL91" s="89"/>
      <c r="CM91" s="89"/>
      <c r="CN91" s="89"/>
      <c r="CO91" s="89"/>
      <c r="CP91" s="89"/>
      <c r="CQ91" s="89"/>
      <c r="CR91" s="89"/>
      <c r="CS91" s="89"/>
      <c r="CT91" s="89"/>
      <c r="CU91" s="89"/>
      <c r="CV91" s="89"/>
      <c r="CW91" s="89"/>
      <c r="CX91" s="89"/>
      <c r="CY91" s="89"/>
      <c r="CZ91" s="89"/>
      <c r="DA91" s="89"/>
      <c r="DB91" s="89"/>
      <c r="DC91" s="89"/>
      <c r="DD91" s="89"/>
      <c r="DE91" s="89"/>
      <c r="DF91" s="89"/>
      <c r="DG91" s="89"/>
      <c r="DH91" s="89"/>
      <c r="DI91" s="89"/>
      <c r="DJ91" s="89"/>
      <c r="DK91" s="89"/>
      <c r="DL91" s="89"/>
      <c r="DM91" s="89"/>
      <c r="DN91" s="89"/>
      <c r="DO91" s="89"/>
      <c r="DP91" s="89"/>
      <c r="DQ91" s="89"/>
      <c r="DR91" s="89"/>
      <c r="DS91" s="89"/>
      <c r="DT91" s="89"/>
      <c r="DU91" s="89"/>
      <c r="DV91" s="89"/>
      <c r="DW91" s="89"/>
      <c r="DX91" s="89"/>
      <c r="DY91" s="89"/>
      <c r="DZ91" s="89"/>
      <c r="EA91" s="89"/>
      <c r="EB91" s="89"/>
      <c r="EC91" s="89"/>
      <c r="ED91" s="89"/>
      <c r="EE91" s="89"/>
      <c r="EF91" s="89"/>
      <c r="EG91" s="89"/>
      <c r="EH91" s="89"/>
      <c r="EI91" s="89"/>
      <c r="EJ91" s="89"/>
      <c r="EK91" s="89"/>
      <c r="EL91" s="89"/>
      <c r="EM91" s="89"/>
      <c r="EN91" s="89"/>
      <c r="EO91" s="89"/>
      <c r="EP91" s="89"/>
      <c r="EQ91" s="89"/>
      <c r="ER91" s="89"/>
      <c r="ES91" s="89"/>
      <c r="ET91" s="89"/>
      <c r="EU91" s="89"/>
      <c r="EV91" s="89"/>
      <c r="EW91" s="89"/>
      <c r="EX91" s="89"/>
      <c r="EY91" s="89"/>
      <c r="EZ91" s="89"/>
      <c r="FA91" s="89"/>
      <c r="FB91" s="89"/>
      <c r="FC91" s="89"/>
      <c r="FD91" s="89"/>
      <c r="FE91" s="89"/>
      <c r="FF91" s="89"/>
      <c r="FG91" s="89"/>
      <c r="FH91" s="89"/>
      <c r="FI91" s="89"/>
      <c r="FJ91" s="89"/>
      <c r="FK91" s="89"/>
      <c r="FL91" s="89"/>
      <c r="FM91" s="89"/>
    </row>
    <row r="92" spans="1:169" s="21" customFormat="1" ht="12.75">
      <c r="A92" s="115"/>
      <c r="C92" s="71"/>
      <c r="D92" s="71"/>
      <c r="E92" s="79"/>
      <c r="F92" s="7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18"/>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row>
    <row r="93" spans="1:169" s="21" customFormat="1" ht="12" customHeight="1">
      <c r="A93" s="115"/>
      <c r="C93" s="71"/>
      <c r="D93" s="71"/>
      <c r="E93" s="79"/>
      <c r="F93" s="7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18"/>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row>
    <row r="94" spans="1:169" s="21" customFormat="1" ht="12.75">
      <c r="A94" s="115"/>
      <c r="C94" s="71"/>
      <c r="D94" s="71"/>
      <c r="E94" s="79"/>
      <c r="F94" s="7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18"/>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row>
    <row r="95" spans="1:169" s="21" customFormat="1" ht="12.75">
      <c r="A95" s="115"/>
      <c r="C95" s="71"/>
      <c r="D95" s="71"/>
      <c r="E95" s="79"/>
      <c r="F95" s="7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18"/>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row>
    <row r="96" spans="1:169" s="21" customFormat="1" ht="12.75">
      <c r="A96" s="115"/>
      <c r="C96" s="71"/>
      <c r="D96" s="71"/>
      <c r="E96" s="79"/>
      <c r="F96" s="7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18"/>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row>
    <row r="97" spans="1:169" s="21" customFormat="1" ht="12.75">
      <c r="A97" s="115"/>
      <c r="C97" s="71"/>
      <c r="D97" s="71"/>
      <c r="E97" s="79"/>
      <c r="F97" s="7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18"/>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row>
    <row r="98" spans="1:169" s="21" customFormat="1" ht="12.75">
      <c r="A98" s="115"/>
      <c r="C98" s="71"/>
      <c r="D98" s="71"/>
      <c r="E98" s="79"/>
      <c r="F98" s="7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18"/>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row>
    <row r="99" spans="1:169" s="21" customFormat="1" ht="12.75">
      <c r="A99" s="115"/>
      <c r="C99" s="71"/>
      <c r="D99" s="71"/>
      <c r="E99" s="79"/>
      <c r="F99" s="7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18"/>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row>
    <row r="100" spans="1:169" s="21" customFormat="1" ht="12.75">
      <c r="A100" s="115"/>
      <c r="C100" s="71"/>
      <c r="D100" s="71"/>
      <c r="E100" s="79"/>
      <c r="F100" s="7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18"/>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row>
    <row r="101" spans="1:169" s="21" customFormat="1" ht="12.75">
      <c r="A101" s="115"/>
      <c r="C101" s="71"/>
      <c r="D101" s="71"/>
      <c r="E101" s="79"/>
      <c r="F101" s="7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18"/>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row>
    <row r="102" spans="1:169" s="21" customFormat="1" ht="12.75">
      <c r="A102" s="115"/>
      <c r="C102" s="71"/>
      <c r="D102" s="71"/>
      <c r="E102" s="79"/>
      <c r="F102" s="7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18"/>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row>
    <row r="103" spans="1:169" s="21" customFormat="1" ht="12.75">
      <c r="A103" s="115"/>
      <c r="C103" s="71"/>
      <c r="D103" s="71"/>
      <c r="E103" s="79"/>
      <c r="F103" s="7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18"/>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row>
    <row r="104" spans="1:169" s="21" customFormat="1" ht="12.75">
      <c r="A104" s="115"/>
      <c r="C104" s="71"/>
      <c r="D104" s="71"/>
      <c r="E104" s="79"/>
      <c r="F104" s="7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18"/>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row>
    <row r="105" spans="1:169" s="21" customFormat="1" ht="12.75">
      <c r="A105" s="115"/>
      <c r="C105" s="71"/>
      <c r="D105" s="71"/>
      <c r="E105" s="79"/>
      <c r="F105" s="7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18"/>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row>
    <row r="106" spans="1:169" s="21" customFormat="1" ht="12.75">
      <c r="A106" s="115"/>
      <c r="C106" s="71"/>
      <c r="D106" s="71"/>
      <c r="E106" s="79"/>
      <c r="F106" s="7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18"/>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row>
    <row r="107" spans="1:169" s="21" customFormat="1" ht="12.75">
      <c r="A107" s="115"/>
      <c r="C107" s="71"/>
      <c r="D107" s="71"/>
      <c r="E107" s="79"/>
      <c r="F107" s="7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18"/>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row>
    <row r="108" spans="1:169" s="21" customFormat="1" ht="12.75">
      <c r="A108" s="115"/>
      <c r="C108" s="71"/>
      <c r="D108" s="71"/>
      <c r="E108" s="79"/>
      <c r="F108" s="7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18"/>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row>
    <row r="109" spans="1:169" s="21" customFormat="1" ht="12.75">
      <c r="A109" s="115"/>
      <c r="C109" s="71"/>
      <c r="D109" s="71"/>
      <c r="E109" s="79"/>
      <c r="F109" s="7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18"/>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row>
    <row r="110" spans="1:169" s="21" customFormat="1" ht="12.75">
      <c r="A110" s="115"/>
      <c r="C110" s="71"/>
      <c r="D110" s="71"/>
      <c r="E110" s="79"/>
      <c r="F110" s="7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18"/>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row>
    <row r="111" spans="1:169" s="21" customFormat="1" ht="12.75">
      <c r="A111" s="115"/>
      <c r="C111" s="71"/>
      <c r="D111" s="71"/>
      <c r="E111" s="79"/>
      <c r="F111" s="7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18"/>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row>
    <row r="112" spans="1:169" s="21" customFormat="1" ht="12.75">
      <c r="A112" s="115"/>
      <c r="C112" s="71"/>
      <c r="D112" s="71"/>
      <c r="E112" s="79"/>
      <c r="F112" s="7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18"/>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row>
    <row r="113" spans="1:169" s="21" customFormat="1" ht="12.75">
      <c r="A113" s="115"/>
      <c r="C113" s="71"/>
      <c r="D113" s="71"/>
      <c r="E113" s="79"/>
      <c r="F113" s="7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18"/>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row>
    <row r="114" spans="1:169" s="21" customFormat="1" ht="12.75">
      <c r="A114" s="115"/>
      <c r="C114" s="71"/>
      <c r="D114" s="71"/>
      <c r="E114" s="79"/>
      <c r="F114" s="7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18"/>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row>
    <row r="115" spans="1:169" s="21" customFormat="1" ht="12.75">
      <c r="A115" s="115"/>
      <c r="C115" s="71"/>
      <c r="D115" s="71"/>
      <c r="E115" s="79"/>
      <c r="F115" s="7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18"/>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row>
    <row r="116" spans="1:169" s="21" customFormat="1" ht="12.75">
      <c r="A116" s="115"/>
      <c r="C116" s="71"/>
      <c r="D116" s="71"/>
      <c r="E116" s="79"/>
      <c r="F116" s="7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18"/>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row>
    <row r="117" spans="1:169" s="21" customFormat="1" ht="12.75">
      <c r="A117" s="115"/>
      <c r="C117" s="71"/>
      <c r="D117" s="71"/>
      <c r="E117" s="79"/>
      <c r="F117" s="7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18"/>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row>
    <row r="118" spans="1:169" s="21" customFormat="1" ht="12.75">
      <c r="A118" s="115"/>
      <c r="C118" s="71"/>
      <c r="D118" s="71"/>
      <c r="E118" s="79"/>
      <c r="F118" s="7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18"/>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row>
    <row r="119" spans="1:169" s="21" customFormat="1" ht="12.75">
      <c r="A119" s="115"/>
      <c r="C119" s="71"/>
      <c r="D119" s="71"/>
      <c r="E119" s="79"/>
      <c r="F119" s="7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18"/>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row>
    <row r="120" ht="12.75">
      <c r="CG120" s="82"/>
    </row>
    <row r="121" ht="12.75">
      <c r="CG121" s="82"/>
    </row>
    <row r="122" ht="12.75">
      <c r="CG122" s="82"/>
    </row>
    <row r="123" ht="12.75">
      <c r="CG123" s="82"/>
    </row>
    <row r="124" ht="12.75">
      <c r="CG124" s="82"/>
    </row>
    <row r="125" ht="12.75">
      <c r="CG125" s="82"/>
    </row>
    <row r="126" ht="12.75">
      <c r="CG126" s="82"/>
    </row>
    <row r="127" ht="12.75">
      <c r="CG127" s="82"/>
    </row>
    <row r="128" ht="12.75">
      <c r="CG128" s="82"/>
    </row>
    <row r="129" ht="12.75">
      <c r="CG129" s="82"/>
    </row>
    <row r="130" ht="12.75">
      <c r="CG130" s="82"/>
    </row>
    <row r="131" ht="12.75">
      <c r="CG131" s="82"/>
    </row>
    <row r="132" ht="12.75">
      <c r="CG132" s="82"/>
    </row>
    <row r="133" ht="12.75">
      <c r="CG133" s="82"/>
    </row>
    <row r="134" ht="12.75">
      <c r="CG134" s="82"/>
    </row>
    <row r="135" ht="12.75">
      <c r="CG135" s="82"/>
    </row>
    <row r="136" ht="12.75">
      <c r="CG136" s="82"/>
    </row>
    <row r="137" ht="12.75">
      <c r="CG137" s="82"/>
    </row>
    <row r="138" ht="12.75">
      <c r="CG138" s="82"/>
    </row>
    <row r="139" ht="12.75">
      <c r="CG139" s="82"/>
    </row>
  </sheetData>
  <sheetProtection/>
  <protectedRanges>
    <protectedRange sqref="D66:D73 D45 C44:E44 E57:E64 D75:F78 D10:D11 E66:E67 C46:F46 D51 D55:D64 C65:E65 D43:E43 D15:F20 C52:F53 D49:F49 E71:F73 F43:F44 F57:F67 D23:F39" name="Zonă1"/>
    <protectedRange sqref="B1" name="Zonă1_1_1_1_1_1"/>
    <protectedRange sqref="B2" name="Zonă1_1_1"/>
  </protectedRanges>
  <mergeCells count="31">
    <mergeCell ref="G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DM4:DQ4"/>
    <mergeCell ref="DR4:DV4"/>
    <mergeCell ref="CI4:CM4"/>
    <mergeCell ref="CN4:CR4"/>
    <mergeCell ref="CS4:CW4"/>
    <mergeCell ref="CX4:DB4"/>
    <mergeCell ref="EQ4:EU4"/>
    <mergeCell ref="EV4:EZ4"/>
    <mergeCell ref="A79:B79"/>
    <mergeCell ref="DW4:EA4"/>
    <mergeCell ref="EB4:EF4"/>
    <mergeCell ref="EG4:EK4"/>
    <mergeCell ref="EL4:EP4"/>
    <mergeCell ref="DC4:DG4"/>
    <mergeCell ref="DH4:DL4"/>
    <mergeCell ref="CD4:CH4"/>
  </mergeCells>
  <printOptions/>
  <pageMargins left="0.35433070866141736" right="0.1968503937007874" top="0.3937007874015748" bottom="0.3937007874015748" header="0.31496062992125984" footer="0.1968503937007874"/>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6" tint="-0.4999699890613556"/>
  </sheetPr>
  <dimension ref="A1:AD163"/>
  <sheetViews>
    <sheetView zoomScale="90" zoomScaleNormal="90" workbookViewId="0" topLeftCell="A1">
      <pane xSplit="3" ySplit="6" topLeftCell="D149" activePane="bottomRight" state="frozen"/>
      <selection pane="topLeft" activeCell="G5" sqref="G5"/>
      <selection pane="topRight" activeCell="G5" sqref="G5"/>
      <selection pane="bottomLeft" activeCell="G5" sqref="G5"/>
      <selection pane="bottomRight" activeCell="B2" sqref="B2"/>
    </sheetView>
  </sheetViews>
  <sheetFormatPr defaultColWidth="9.140625" defaultRowHeight="12.75"/>
  <cols>
    <col min="1" max="1" width="14.00390625" style="22" customWidth="1"/>
    <col min="2" max="2" width="47.8515625" style="2" customWidth="1"/>
    <col min="3" max="3" width="5.421875" style="2" customWidth="1"/>
    <col min="4" max="4" width="12.00390625" style="2" customWidth="1"/>
    <col min="5" max="5" width="13.140625" style="2" customWidth="1"/>
    <col min="6" max="6" width="11.57421875" style="2" bestFit="1" customWidth="1"/>
    <col min="7" max="7" width="13.57421875" style="2" customWidth="1"/>
    <col min="8" max="8" width="13.140625" style="2" customWidth="1"/>
    <col min="9" max="9" width="11.57421875" style="21" bestFit="1" customWidth="1"/>
    <col min="10" max="16384" width="9.140625" style="21" customWidth="1"/>
  </cols>
  <sheetData>
    <row r="1" spans="2:3" ht="15">
      <c r="B1" s="23" t="s">
        <v>371</v>
      </c>
      <c r="C1" s="24"/>
    </row>
    <row r="2" spans="2:3" ht="12.75">
      <c r="B2" s="25" t="s">
        <v>379</v>
      </c>
      <c r="C2" s="24"/>
    </row>
    <row r="3" spans="2:4" ht="15">
      <c r="B3" s="26" t="s">
        <v>376</v>
      </c>
      <c r="C3" s="24"/>
      <c r="D3" s="18"/>
    </row>
    <row r="4" spans="4:8" ht="12.75">
      <c r="D4" s="3"/>
      <c r="E4" s="3"/>
      <c r="F4" s="19"/>
      <c r="G4" s="14"/>
      <c r="H4" s="17" t="s">
        <v>149</v>
      </c>
    </row>
    <row r="5" spans="1:8" s="28" customFormat="1" ht="89.25">
      <c r="A5" s="27" t="s">
        <v>1</v>
      </c>
      <c r="B5" s="15" t="s">
        <v>2</v>
      </c>
      <c r="C5" s="15"/>
      <c r="D5" s="15" t="s">
        <v>150</v>
      </c>
      <c r="E5" s="4" t="s">
        <v>151</v>
      </c>
      <c r="F5" s="4" t="s">
        <v>152</v>
      </c>
      <c r="G5" s="15" t="s">
        <v>153</v>
      </c>
      <c r="H5" s="15" t="s">
        <v>154</v>
      </c>
    </row>
    <row r="6" spans="1:8" ht="12.75">
      <c r="A6" s="29"/>
      <c r="B6" s="30" t="s">
        <v>155</v>
      </c>
      <c r="C6" s="30"/>
      <c r="D6" s="5">
        <v>1</v>
      </c>
      <c r="E6" s="5">
        <v>2</v>
      </c>
      <c r="F6" s="5">
        <v>3</v>
      </c>
      <c r="G6" s="5">
        <v>4</v>
      </c>
      <c r="H6" s="5" t="s">
        <v>156</v>
      </c>
    </row>
    <row r="7" spans="1:10" s="34" customFormat="1" ht="12.75">
      <c r="A7" s="31" t="s">
        <v>157</v>
      </c>
      <c r="B7" s="32" t="s">
        <v>158</v>
      </c>
      <c r="C7" s="6">
        <f aca="true" t="shared" si="0" ref="C7:H7">+C8+C14</f>
        <v>0</v>
      </c>
      <c r="D7" s="6">
        <f t="shared" si="0"/>
        <v>167305.65</v>
      </c>
      <c r="E7" s="6">
        <f t="shared" si="0"/>
        <v>183886.84</v>
      </c>
      <c r="F7" s="6">
        <f t="shared" si="0"/>
        <v>149729.12</v>
      </c>
      <c r="G7" s="6">
        <f t="shared" si="0"/>
        <v>105884.55000000002</v>
      </c>
      <c r="H7" s="6">
        <f t="shared" si="0"/>
        <v>53116.590000000004</v>
      </c>
      <c r="I7" s="33"/>
      <c r="J7" s="33"/>
    </row>
    <row r="8" spans="1:10" s="34" customFormat="1" ht="12.75">
      <c r="A8" s="31" t="s">
        <v>159</v>
      </c>
      <c r="B8" s="35" t="s">
        <v>160</v>
      </c>
      <c r="C8" s="7">
        <f aca="true" t="shared" si="1" ref="C8:H8">+C9+C10+C13+C11+C12+C146</f>
        <v>0</v>
      </c>
      <c r="D8" s="7">
        <f t="shared" si="1"/>
        <v>167305.65</v>
      </c>
      <c r="E8" s="7">
        <f t="shared" si="1"/>
        <v>183886.84</v>
      </c>
      <c r="F8" s="7">
        <f t="shared" si="1"/>
        <v>149729.12</v>
      </c>
      <c r="G8" s="7">
        <f t="shared" si="1"/>
        <v>105884.55000000002</v>
      </c>
      <c r="H8" s="7">
        <f t="shared" si="1"/>
        <v>53116.590000000004</v>
      </c>
      <c r="I8" s="33"/>
      <c r="J8" s="33"/>
    </row>
    <row r="9" spans="1:10" s="34" customFormat="1" ht="15" customHeight="1">
      <c r="A9" s="31" t="s">
        <v>161</v>
      </c>
      <c r="B9" s="35" t="s">
        <v>162</v>
      </c>
      <c r="C9" s="7">
        <f aca="true" t="shared" si="2" ref="C9:H9">+C23</f>
        <v>0</v>
      </c>
      <c r="D9" s="7">
        <f t="shared" si="2"/>
        <v>0</v>
      </c>
      <c r="E9" s="7">
        <f t="shared" si="2"/>
        <v>3670.19</v>
      </c>
      <c r="F9" s="7">
        <f t="shared" si="2"/>
        <v>994.5500000000001</v>
      </c>
      <c r="G9" s="7">
        <f t="shared" si="2"/>
        <v>594.84</v>
      </c>
      <c r="H9" s="7">
        <f t="shared" si="2"/>
        <v>306.26</v>
      </c>
      <c r="I9" s="33"/>
      <c r="J9" s="33"/>
    </row>
    <row r="10" spans="1:10" s="34" customFormat="1" ht="12.75" customHeight="1">
      <c r="A10" s="31" t="s">
        <v>163</v>
      </c>
      <c r="B10" s="35" t="s">
        <v>164</v>
      </c>
      <c r="C10" s="7">
        <f aca="true" t="shared" si="3" ref="C10:H10">+C36</f>
        <v>0</v>
      </c>
      <c r="D10" s="7">
        <f t="shared" si="3"/>
        <v>167305.65</v>
      </c>
      <c r="E10" s="7">
        <f t="shared" si="3"/>
        <v>160564.65</v>
      </c>
      <c r="F10" s="7">
        <f t="shared" si="3"/>
        <v>143622.57</v>
      </c>
      <c r="G10" s="7">
        <f t="shared" si="3"/>
        <v>101960.60000000002</v>
      </c>
      <c r="H10" s="7">
        <f t="shared" si="3"/>
        <v>51215.11</v>
      </c>
      <c r="I10" s="33"/>
      <c r="J10" s="33"/>
    </row>
    <row r="11" spans="1:10" s="34" customFormat="1" ht="12.75" customHeight="1">
      <c r="A11" s="31" t="s">
        <v>165</v>
      </c>
      <c r="B11" s="35" t="s">
        <v>166</v>
      </c>
      <c r="C11" s="7">
        <f aca="true" t="shared" si="4" ref="C11:H11">+C62</f>
        <v>0</v>
      </c>
      <c r="D11" s="7">
        <f t="shared" si="4"/>
        <v>0</v>
      </c>
      <c r="E11" s="7">
        <f t="shared" si="4"/>
        <v>0</v>
      </c>
      <c r="F11" s="7">
        <f t="shared" si="4"/>
        <v>0</v>
      </c>
      <c r="G11" s="7">
        <f t="shared" si="4"/>
        <v>0</v>
      </c>
      <c r="H11" s="7">
        <f t="shared" si="4"/>
        <v>0</v>
      </c>
      <c r="I11" s="33"/>
      <c r="J11" s="33"/>
    </row>
    <row r="12" spans="1:10" s="34" customFormat="1" ht="12.75" customHeight="1">
      <c r="A12" s="31" t="s">
        <v>167</v>
      </c>
      <c r="B12" s="36" t="s">
        <v>168</v>
      </c>
      <c r="C12" s="7">
        <f aca="true" t="shared" si="5" ref="C12:H12">+C147</f>
        <v>0</v>
      </c>
      <c r="D12" s="7">
        <f t="shared" si="5"/>
        <v>0</v>
      </c>
      <c r="E12" s="7">
        <f t="shared" si="5"/>
        <v>0</v>
      </c>
      <c r="F12" s="7">
        <f t="shared" si="5"/>
        <v>0</v>
      </c>
      <c r="G12" s="7">
        <f t="shared" si="5"/>
        <v>0</v>
      </c>
      <c r="H12" s="7">
        <f t="shared" si="5"/>
        <v>0</v>
      </c>
      <c r="I12" s="33"/>
      <c r="J12" s="33"/>
    </row>
    <row r="13" spans="1:10" s="34" customFormat="1" ht="12.75">
      <c r="A13" s="31" t="s">
        <v>169</v>
      </c>
      <c r="B13" s="35" t="s">
        <v>170</v>
      </c>
      <c r="C13" s="7">
        <f aca="true" t="shared" si="6" ref="C13:H13">+C19</f>
        <v>0</v>
      </c>
      <c r="D13" s="7">
        <f t="shared" si="6"/>
        <v>0</v>
      </c>
      <c r="E13" s="7">
        <f t="shared" si="6"/>
        <v>19652</v>
      </c>
      <c r="F13" s="7">
        <f t="shared" si="6"/>
        <v>5112</v>
      </c>
      <c r="G13" s="7">
        <f t="shared" si="6"/>
        <v>3509.88</v>
      </c>
      <c r="H13" s="7">
        <f t="shared" si="6"/>
        <v>1670.0100000000002</v>
      </c>
      <c r="I13" s="33"/>
      <c r="J13" s="33"/>
    </row>
    <row r="14" spans="1:10" s="34" customFormat="1" ht="12.75">
      <c r="A14" s="31" t="s">
        <v>171</v>
      </c>
      <c r="B14" s="35" t="s">
        <v>172</v>
      </c>
      <c r="C14" s="7">
        <f aca="true" t="shared" si="7" ref="C14:H14">+C15</f>
        <v>0</v>
      </c>
      <c r="D14" s="7">
        <f t="shared" si="7"/>
        <v>0</v>
      </c>
      <c r="E14" s="7">
        <f t="shared" si="7"/>
        <v>0</v>
      </c>
      <c r="F14" s="7">
        <f t="shared" si="7"/>
        <v>0</v>
      </c>
      <c r="G14" s="7">
        <f t="shared" si="7"/>
        <v>0</v>
      </c>
      <c r="H14" s="7">
        <f t="shared" si="7"/>
        <v>0</v>
      </c>
      <c r="I14" s="33"/>
      <c r="J14" s="33"/>
    </row>
    <row r="15" spans="1:10" s="34" customFormat="1" ht="12.75">
      <c r="A15" s="31" t="s">
        <v>173</v>
      </c>
      <c r="B15" s="35" t="s">
        <v>174</v>
      </c>
      <c r="C15" s="7">
        <f aca="true" t="shared" si="8" ref="C15:H15">+C20</f>
        <v>0</v>
      </c>
      <c r="D15" s="7">
        <f t="shared" si="8"/>
        <v>0</v>
      </c>
      <c r="E15" s="7">
        <f t="shared" si="8"/>
        <v>0</v>
      </c>
      <c r="F15" s="7">
        <f t="shared" si="8"/>
        <v>0</v>
      </c>
      <c r="G15" s="7">
        <f t="shared" si="8"/>
        <v>0</v>
      </c>
      <c r="H15" s="7">
        <f t="shared" si="8"/>
        <v>0</v>
      </c>
      <c r="I15" s="33"/>
      <c r="J15" s="33"/>
    </row>
    <row r="16" spans="1:10" s="34" customFormat="1" ht="25.5">
      <c r="A16" s="31" t="s">
        <v>175</v>
      </c>
      <c r="B16" s="37" t="s">
        <v>176</v>
      </c>
      <c r="C16" s="7">
        <f aca="true" t="shared" si="9" ref="C16:H16">+C146+C158</f>
        <v>0</v>
      </c>
      <c r="D16" s="7">
        <f t="shared" si="9"/>
        <v>0</v>
      </c>
      <c r="E16" s="7">
        <f t="shared" si="9"/>
        <v>0</v>
      </c>
      <c r="F16" s="7">
        <f t="shared" si="9"/>
        <v>0</v>
      </c>
      <c r="G16" s="7">
        <f t="shared" si="9"/>
        <v>-180.76999999999998</v>
      </c>
      <c r="H16" s="7">
        <f t="shared" si="9"/>
        <v>-74.78999999999999</v>
      </c>
      <c r="I16" s="33"/>
      <c r="J16" s="33"/>
    </row>
    <row r="17" spans="1:10" s="34" customFormat="1" ht="12.75">
      <c r="A17" s="31" t="s">
        <v>177</v>
      </c>
      <c r="B17" s="35" t="s">
        <v>178</v>
      </c>
      <c r="C17" s="7">
        <f aca="true" t="shared" si="10" ref="C17:H17">+C18+C20</f>
        <v>0</v>
      </c>
      <c r="D17" s="7">
        <f t="shared" si="10"/>
        <v>167305.65</v>
      </c>
      <c r="E17" s="7">
        <f t="shared" si="10"/>
        <v>183886.84</v>
      </c>
      <c r="F17" s="7">
        <f t="shared" si="10"/>
        <v>149729.12</v>
      </c>
      <c r="G17" s="7">
        <f t="shared" si="10"/>
        <v>106065.32000000002</v>
      </c>
      <c r="H17" s="7">
        <f t="shared" si="10"/>
        <v>53191.380000000005</v>
      </c>
      <c r="I17" s="33"/>
      <c r="J17" s="33"/>
    </row>
    <row r="18" spans="1:10" s="34" customFormat="1" ht="12.75">
      <c r="A18" s="31" t="s">
        <v>179</v>
      </c>
      <c r="B18" s="35" t="s">
        <v>160</v>
      </c>
      <c r="C18" s="7">
        <f aca="true" t="shared" si="11" ref="C18:H18">+C23+C36+C19+C62+C12</f>
        <v>0</v>
      </c>
      <c r="D18" s="7">
        <f t="shared" si="11"/>
        <v>167305.65</v>
      </c>
      <c r="E18" s="7">
        <f t="shared" si="11"/>
        <v>183886.84</v>
      </c>
      <c r="F18" s="7">
        <f t="shared" si="11"/>
        <v>149729.12</v>
      </c>
      <c r="G18" s="7">
        <f t="shared" si="11"/>
        <v>106065.32000000002</v>
      </c>
      <c r="H18" s="7">
        <f t="shared" si="11"/>
        <v>53191.380000000005</v>
      </c>
      <c r="I18" s="33"/>
      <c r="J18" s="33"/>
    </row>
    <row r="19" spans="1:10" s="34" customFormat="1" ht="12.75">
      <c r="A19" s="31" t="s">
        <v>180</v>
      </c>
      <c r="B19" s="35" t="s">
        <v>170</v>
      </c>
      <c r="C19" s="7">
        <f aca="true" t="shared" si="12" ref="C19:H19">+C152</f>
        <v>0</v>
      </c>
      <c r="D19" s="7">
        <f t="shared" si="12"/>
        <v>0</v>
      </c>
      <c r="E19" s="7">
        <f t="shared" si="12"/>
        <v>19652</v>
      </c>
      <c r="F19" s="7">
        <f t="shared" si="12"/>
        <v>5112</v>
      </c>
      <c r="G19" s="7">
        <f t="shared" si="12"/>
        <v>3509.88</v>
      </c>
      <c r="H19" s="7">
        <f t="shared" si="12"/>
        <v>1670.0100000000002</v>
      </c>
      <c r="I19" s="33"/>
      <c r="J19" s="33"/>
    </row>
    <row r="20" spans="1:10" s="34" customFormat="1" ht="15.75" customHeight="1">
      <c r="A20" s="31" t="s">
        <v>181</v>
      </c>
      <c r="B20" s="35" t="s">
        <v>172</v>
      </c>
      <c r="C20" s="7">
        <f aca="true" t="shared" si="13" ref="C20:H20">+C65</f>
        <v>0</v>
      </c>
      <c r="D20" s="7">
        <f t="shared" si="13"/>
        <v>0</v>
      </c>
      <c r="E20" s="7">
        <f t="shared" si="13"/>
        <v>0</v>
      </c>
      <c r="F20" s="7">
        <f t="shared" si="13"/>
        <v>0</v>
      </c>
      <c r="G20" s="7">
        <f t="shared" si="13"/>
        <v>0</v>
      </c>
      <c r="H20" s="7">
        <f t="shared" si="13"/>
        <v>0</v>
      </c>
      <c r="I20" s="33"/>
      <c r="J20" s="33"/>
    </row>
    <row r="21" spans="1:10" s="34" customFormat="1" ht="12.75">
      <c r="A21" s="38" t="s">
        <v>182</v>
      </c>
      <c r="B21" s="35" t="s">
        <v>183</v>
      </c>
      <c r="C21" s="7">
        <f aca="true" t="shared" si="14" ref="C21:H21">+C22+C65+C146</f>
        <v>0</v>
      </c>
      <c r="D21" s="7">
        <f t="shared" si="14"/>
        <v>167305.65</v>
      </c>
      <c r="E21" s="7">
        <f t="shared" si="14"/>
        <v>164234.84</v>
      </c>
      <c r="F21" s="7">
        <f t="shared" si="14"/>
        <v>144617.12</v>
      </c>
      <c r="G21" s="7">
        <f t="shared" si="14"/>
        <v>102374.67000000001</v>
      </c>
      <c r="H21" s="7">
        <f t="shared" si="14"/>
        <v>51446.58</v>
      </c>
      <c r="I21" s="33"/>
      <c r="J21" s="33"/>
    </row>
    <row r="22" spans="1:10" s="34" customFormat="1" ht="12.75">
      <c r="A22" s="31" t="s">
        <v>184</v>
      </c>
      <c r="B22" s="35" t="s">
        <v>160</v>
      </c>
      <c r="C22" s="7">
        <f aca="true" t="shared" si="15" ref="C22:H22">+C23+C36+C62+C12</f>
        <v>0</v>
      </c>
      <c r="D22" s="7">
        <f t="shared" si="15"/>
        <v>167305.65</v>
      </c>
      <c r="E22" s="7">
        <f t="shared" si="15"/>
        <v>164234.84</v>
      </c>
      <c r="F22" s="7">
        <f t="shared" si="15"/>
        <v>144617.12</v>
      </c>
      <c r="G22" s="7">
        <f t="shared" si="15"/>
        <v>102555.44000000002</v>
      </c>
      <c r="H22" s="7">
        <f t="shared" si="15"/>
        <v>51521.37</v>
      </c>
      <c r="I22" s="33"/>
      <c r="J22" s="33"/>
    </row>
    <row r="23" spans="1:10" s="34" customFormat="1" ht="12.75">
      <c r="A23" s="31" t="s">
        <v>185</v>
      </c>
      <c r="B23" s="35" t="s">
        <v>162</v>
      </c>
      <c r="C23" s="7">
        <f aca="true" t="shared" si="16" ref="C23:H23">+C24+C30</f>
        <v>0</v>
      </c>
      <c r="D23" s="7">
        <f t="shared" si="16"/>
        <v>0</v>
      </c>
      <c r="E23" s="7">
        <f t="shared" si="16"/>
        <v>3670.19</v>
      </c>
      <c r="F23" s="7">
        <f t="shared" si="16"/>
        <v>994.5500000000001</v>
      </c>
      <c r="G23" s="7">
        <f t="shared" si="16"/>
        <v>594.84</v>
      </c>
      <c r="H23" s="7">
        <f t="shared" si="16"/>
        <v>306.26</v>
      </c>
      <c r="I23" s="33"/>
      <c r="J23" s="33"/>
    </row>
    <row r="24" spans="1:10" s="34" customFormat="1" ht="12.75">
      <c r="A24" s="31" t="s">
        <v>186</v>
      </c>
      <c r="B24" s="35" t="s">
        <v>187</v>
      </c>
      <c r="C24" s="7">
        <f aca="true" t="shared" si="17" ref="C24:H24">C25+C26+C27+C28+C29</f>
        <v>0</v>
      </c>
      <c r="D24" s="7">
        <f t="shared" si="17"/>
        <v>0</v>
      </c>
      <c r="E24" s="7">
        <f t="shared" si="17"/>
        <v>2991.94</v>
      </c>
      <c r="F24" s="7">
        <f t="shared" si="17"/>
        <v>808.5500000000001</v>
      </c>
      <c r="G24" s="7">
        <f t="shared" si="17"/>
        <v>483.13000000000005</v>
      </c>
      <c r="H24" s="7">
        <f t="shared" si="17"/>
        <v>250.81</v>
      </c>
      <c r="I24" s="33"/>
      <c r="J24" s="33"/>
    </row>
    <row r="25" spans="1:10" ht="12.75">
      <c r="A25" s="39" t="s">
        <v>188</v>
      </c>
      <c r="B25" s="40" t="s">
        <v>366</v>
      </c>
      <c r="C25" s="8"/>
      <c r="D25" s="8"/>
      <c r="E25" s="8">
        <v>2979.15</v>
      </c>
      <c r="F25" s="8">
        <v>806</v>
      </c>
      <c r="G25" s="8">
        <v>482.47</v>
      </c>
      <c r="H25" s="8">
        <v>250.49</v>
      </c>
      <c r="I25" s="33"/>
      <c r="J25" s="33"/>
    </row>
    <row r="26" spans="1:10" ht="12.75" customHeight="1">
      <c r="A26" s="39" t="s">
        <v>189</v>
      </c>
      <c r="B26" s="41" t="s">
        <v>190</v>
      </c>
      <c r="C26" s="8"/>
      <c r="D26" s="8"/>
      <c r="E26" s="8">
        <v>6.37</v>
      </c>
      <c r="F26" s="8">
        <v>1.2</v>
      </c>
      <c r="G26" s="8">
        <v>0.43</v>
      </c>
      <c r="H26" s="8">
        <v>0.2</v>
      </c>
      <c r="I26" s="33"/>
      <c r="J26" s="33"/>
    </row>
    <row r="27" spans="1:10" ht="12.75">
      <c r="A27" s="39" t="s">
        <v>191</v>
      </c>
      <c r="B27" s="41" t="s">
        <v>192</v>
      </c>
      <c r="C27" s="8"/>
      <c r="D27" s="8"/>
      <c r="E27" s="8">
        <v>1.42</v>
      </c>
      <c r="F27" s="8">
        <v>0.35</v>
      </c>
      <c r="G27" s="8">
        <v>0.11</v>
      </c>
      <c r="H27" s="8">
        <v>0.08</v>
      </c>
      <c r="I27" s="33"/>
      <c r="J27" s="33"/>
    </row>
    <row r="28" spans="1:10" ht="12.75">
      <c r="A28" s="39"/>
      <c r="B28" s="41" t="s">
        <v>193</v>
      </c>
      <c r="C28" s="8"/>
      <c r="D28" s="8"/>
      <c r="E28" s="8"/>
      <c r="F28" s="8"/>
      <c r="G28" s="8"/>
      <c r="H28" s="8">
        <v>0</v>
      </c>
      <c r="I28" s="33"/>
      <c r="J28" s="33"/>
    </row>
    <row r="29" spans="1:10" ht="12" customHeight="1">
      <c r="A29" s="39" t="s">
        <v>194</v>
      </c>
      <c r="B29" s="41" t="s">
        <v>367</v>
      </c>
      <c r="C29" s="8"/>
      <c r="D29" s="8"/>
      <c r="E29" s="8">
        <v>5</v>
      </c>
      <c r="F29" s="8">
        <v>1</v>
      </c>
      <c r="G29" s="8">
        <v>0.12</v>
      </c>
      <c r="H29" s="8">
        <v>0.04</v>
      </c>
      <c r="I29" s="33"/>
      <c r="J29" s="33"/>
    </row>
    <row r="30" spans="1:10" ht="13.5" customHeight="1">
      <c r="A30" s="31" t="s">
        <v>195</v>
      </c>
      <c r="B30" s="35" t="s">
        <v>196</v>
      </c>
      <c r="C30" s="7">
        <f aca="true" t="shared" si="18" ref="C30:H30">+C31+C32+C33+C34+C35</f>
        <v>0</v>
      </c>
      <c r="D30" s="7">
        <f t="shared" si="18"/>
        <v>0</v>
      </c>
      <c r="E30" s="7">
        <f t="shared" si="18"/>
        <v>678.2499999999999</v>
      </c>
      <c r="F30" s="7">
        <f t="shared" si="18"/>
        <v>186</v>
      </c>
      <c r="G30" s="7">
        <f t="shared" si="18"/>
        <v>111.71000000000001</v>
      </c>
      <c r="H30" s="7">
        <f t="shared" si="18"/>
        <v>55.449999999999996</v>
      </c>
      <c r="I30" s="33"/>
      <c r="J30" s="33"/>
    </row>
    <row r="31" spans="1:10" ht="12.75">
      <c r="A31" s="39" t="s">
        <v>197</v>
      </c>
      <c r="B31" s="41" t="s">
        <v>198</v>
      </c>
      <c r="C31" s="8"/>
      <c r="D31" s="8"/>
      <c r="E31" s="8">
        <v>472.73</v>
      </c>
      <c r="F31" s="8">
        <v>127.75</v>
      </c>
      <c r="G31" s="8">
        <v>75.92</v>
      </c>
      <c r="H31" s="8">
        <v>38.83</v>
      </c>
      <c r="I31" s="33"/>
      <c r="J31" s="33"/>
    </row>
    <row r="32" spans="1:10" ht="12.75">
      <c r="A32" s="39" t="s">
        <v>199</v>
      </c>
      <c r="B32" s="41" t="s">
        <v>200</v>
      </c>
      <c r="C32" s="8"/>
      <c r="D32" s="8"/>
      <c r="E32" s="8">
        <v>14.96</v>
      </c>
      <c r="F32" s="8">
        <v>4.04</v>
      </c>
      <c r="G32" s="8">
        <v>2.42</v>
      </c>
      <c r="H32" s="8">
        <v>1.23</v>
      </c>
      <c r="I32" s="33"/>
      <c r="J32" s="33"/>
    </row>
    <row r="33" spans="1:10" ht="12.75">
      <c r="A33" s="39" t="s">
        <v>201</v>
      </c>
      <c r="B33" s="41" t="s">
        <v>202</v>
      </c>
      <c r="C33" s="8"/>
      <c r="D33" s="8"/>
      <c r="E33" s="8">
        <v>155.58</v>
      </c>
      <c r="F33" s="8">
        <v>42.04</v>
      </c>
      <c r="G33" s="8">
        <v>25.2</v>
      </c>
      <c r="H33" s="8">
        <v>12.88</v>
      </c>
      <c r="I33" s="33"/>
      <c r="J33" s="33"/>
    </row>
    <row r="34" spans="1:10" ht="25.5">
      <c r="A34" s="39" t="s">
        <v>203</v>
      </c>
      <c r="B34" s="42" t="s">
        <v>204</v>
      </c>
      <c r="C34" s="8"/>
      <c r="D34" s="8"/>
      <c r="E34" s="8">
        <v>5.06</v>
      </c>
      <c r="F34" s="8">
        <v>1.37</v>
      </c>
      <c r="G34" s="8">
        <v>0.72</v>
      </c>
      <c r="H34" s="8">
        <v>0.37</v>
      </c>
      <c r="I34" s="33"/>
      <c r="J34" s="33"/>
    </row>
    <row r="35" spans="1:10" s="34" customFormat="1" ht="12.75">
      <c r="A35" s="39" t="s">
        <v>205</v>
      </c>
      <c r="B35" s="42" t="s">
        <v>206</v>
      </c>
      <c r="C35" s="8"/>
      <c r="D35" s="8"/>
      <c r="E35" s="8">
        <v>29.92</v>
      </c>
      <c r="F35" s="8">
        <v>10.8</v>
      </c>
      <c r="G35" s="8">
        <v>7.45</v>
      </c>
      <c r="H35" s="8">
        <v>2.14</v>
      </c>
      <c r="I35" s="33"/>
      <c r="J35" s="33"/>
    </row>
    <row r="36" spans="1:10" s="34" customFormat="1" ht="12.75">
      <c r="A36" s="31" t="s">
        <v>207</v>
      </c>
      <c r="B36" s="35" t="s">
        <v>164</v>
      </c>
      <c r="C36" s="7">
        <f aca="true" t="shared" si="19" ref="C36:H36">+C37+C50+C49+C52+C55+C57+C58+C59+C56</f>
        <v>0</v>
      </c>
      <c r="D36" s="7">
        <f t="shared" si="19"/>
        <v>167305.65</v>
      </c>
      <c r="E36" s="7">
        <f t="shared" si="19"/>
        <v>160564.65</v>
      </c>
      <c r="F36" s="7">
        <f t="shared" si="19"/>
        <v>143622.57</v>
      </c>
      <c r="G36" s="7">
        <f t="shared" si="19"/>
        <v>101960.60000000002</v>
      </c>
      <c r="H36" s="7">
        <f t="shared" si="19"/>
        <v>51215.11</v>
      </c>
      <c r="I36" s="33"/>
      <c r="J36" s="33"/>
    </row>
    <row r="37" spans="1:10" ht="12.75">
      <c r="A37" s="31" t="s">
        <v>208</v>
      </c>
      <c r="B37" s="35" t="s">
        <v>209</v>
      </c>
      <c r="C37" s="7">
        <f aca="true" t="shared" si="20" ref="C37:H37">+C38+C39+C40+C41+C42+C43+C44+C45+C47</f>
        <v>0</v>
      </c>
      <c r="D37" s="7">
        <f t="shared" si="20"/>
        <v>167305.65</v>
      </c>
      <c r="E37" s="7">
        <f t="shared" si="20"/>
        <v>160520.65</v>
      </c>
      <c r="F37" s="7">
        <f t="shared" si="20"/>
        <v>143610.57</v>
      </c>
      <c r="G37" s="7">
        <f t="shared" si="20"/>
        <v>101957.74000000002</v>
      </c>
      <c r="H37" s="7">
        <f t="shared" si="20"/>
        <v>51212.43</v>
      </c>
      <c r="I37" s="33"/>
      <c r="J37" s="33"/>
    </row>
    <row r="38" spans="1:10" ht="12.75">
      <c r="A38" s="39" t="s">
        <v>210</v>
      </c>
      <c r="B38" s="41" t="s">
        <v>211</v>
      </c>
      <c r="C38" s="8"/>
      <c r="D38" s="8"/>
      <c r="E38" s="8">
        <v>120</v>
      </c>
      <c r="F38" s="8">
        <v>30</v>
      </c>
      <c r="G38" s="8">
        <v>9.14</v>
      </c>
      <c r="H38" s="8">
        <v>9.14</v>
      </c>
      <c r="I38" s="33"/>
      <c r="J38" s="33"/>
    </row>
    <row r="39" spans="1:10" ht="12.75">
      <c r="A39" s="39" t="s">
        <v>212</v>
      </c>
      <c r="B39" s="41" t="s">
        <v>213</v>
      </c>
      <c r="C39" s="8"/>
      <c r="D39" s="8"/>
      <c r="E39" s="8">
        <v>6</v>
      </c>
      <c r="F39" s="8">
        <v>1.5</v>
      </c>
      <c r="G39" s="8"/>
      <c r="H39" s="8"/>
      <c r="I39" s="33"/>
      <c r="J39" s="33"/>
    </row>
    <row r="40" spans="1:10" ht="12.75">
      <c r="A40" s="39" t="s">
        <v>214</v>
      </c>
      <c r="B40" s="41" t="s">
        <v>215</v>
      </c>
      <c r="C40" s="8"/>
      <c r="D40" s="8"/>
      <c r="E40" s="8">
        <v>104</v>
      </c>
      <c r="F40" s="8">
        <v>34</v>
      </c>
      <c r="G40" s="8">
        <v>27.1</v>
      </c>
      <c r="H40" s="8">
        <v>11.98</v>
      </c>
      <c r="I40" s="33"/>
      <c r="J40" s="33"/>
    </row>
    <row r="41" spans="1:10" ht="12.75">
      <c r="A41" s="39" t="s">
        <v>216</v>
      </c>
      <c r="B41" s="41" t="s">
        <v>217</v>
      </c>
      <c r="C41" s="8"/>
      <c r="D41" s="8"/>
      <c r="E41" s="8">
        <v>28</v>
      </c>
      <c r="F41" s="8">
        <v>6.9</v>
      </c>
      <c r="G41" s="8">
        <v>3.69</v>
      </c>
      <c r="H41" s="8">
        <v>1.49</v>
      </c>
      <c r="I41" s="33"/>
      <c r="J41" s="33"/>
    </row>
    <row r="42" spans="1:10" ht="12.75">
      <c r="A42" s="39" t="s">
        <v>218</v>
      </c>
      <c r="B42" s="41" t="s">
        <v>219</v>
      </c>
      <c r="C42" s="8"/>
      <c r="D42" s="8"/>
      <c r="E42" s="8"/>
      <c r="F42" s="8"/>
      <c r="G42" s="8"/>
      <c r="H42" s="8"/>
      <c r="I42" s="33"/>
      <c r="J42" s="33"/>
    </row>
    <row r="43" spans="1:10" ht="12.75">
      <c r="A43" s="39" t="s">
        <v>220</v>
      </c>
      <c r="B43" s="41" t="s">
        <v>221</v>
      </c>
      <c r="C43" s="8"/>
      <c r="D43" s="8"/>
      <c r="E43" s="8">
        <v>3</v>
      </c>
      <c r="F43" s="8">
        <v>1</v>
      </c>
      <c r="G43" s="8"/>
      <c r="H43" s="8"/>
      <c r="I43" s="33"/>
      <c r="J43" s="33"/>
    </row>
    <row r="44" spans="1:10" s="34" customFormat="1" ht="12.75">
      <c r="A44" s="39" t="s">
        <v>222</v>
      </c>
      <c r="B44" s="41" t="s">
        <v>223</v>
      </c>
      <c r="C44" s="8"/>
      <c r="D44" s="8"/>
      <c r="E44" s="8">
        <v>103</v>
      </c>
      <c r="F44" s="8">
        <v>27</v>
      </c>
      <c r="G44" s="8">
        <v>21.64</v>
      </c>
      <c r="H44" s="8">
        <v>9.6</v>
      </c>
      <c r="I44" s="33"/>
      <c r="J44" s="33"/>
    </row>
    <row r="45" spans="1:10" s="43" customFormat="1" ht="26.25">
      <c r="A45" s="31" t="s">
        <v>224</v>
      </c>
      <c r="B45" s="35" t="s">
        <v>225</v>
      </c>
      <c r="C45" s="9">
        <f aca="true" t="shared" si="21" ref="C45:H45">+C46+C76</f>
        <v>0</v>
      </c>
      <c r="D45" s="9">
        <f t="shared" si="21"/>
        <v>167305.65</v>
      </c>
      <c r="E45" s="9">
        <f t="shared" si="21"/>
        <v>159832.65</v>
      </c>
      <c r="F45" s="9">
        <f t="shared" si="21"/>
        <v>143385.17</v>
      </c>
      <c r="G45" s="9">
        <f t="shared" si="21"/>
        <v>101859.16000000002</v>
      </c>
      <c r="H45" s="9">
        <f t="shared" si="21"/>
        <v>51157.82</v>
      </c>
      <c r="I45" s="33"/>
      <c r="J45" s="33"/>
    </row>
    <row r="46" spans="1:10" ht="25.5">
      <c r="A46" s="44"/>
      <c r="B46" s="45" t="s">
        <v>226</v>
      </c>
      <c r="C46" s="10"/>
      <c r="D46" s="10"/>
      <c r="E46" s="10">
        <v>100</v>
      </c>
      <c r="F46" s="10">
        <v>21.5</v>
      </c>
      <c r="G46" s="10">
        <v>14.96</v>
      </c>
      <c r="H46" s="10">
        <v>8.22</v>
      </c>
      <c r="I46" s="33"/>
      <c r="J46" s="33"/>
    </row>
    <row r="47" spans="1:10" s="34" customFormat="1" ht="26.25" customHeight="1">
      <c r="A47" s="39" t="s">
        <v>227</v>
      </c>
      <c r="B47" s="41" t="s">
        <v>228</v>
      </c>
      <c r="C47" s="8"/>
      <c r="D47" s="8"/>
      <c r="E47" s="8">
        <v>324</v>
      </c>
      <c r="F47" s="8">
        <v>125</v>
      </c>
      <c r="G47" s="8">
        <v>37.01</v>
      </c>
      <c r="H47" s="8">
        <v>22.4</v>
      </c>
      <c r="I47" s="33"/>
      <c r="J47" s="33"/>
    </row>
    <row r="48" spans="1:10" s="34" customFormat="1" ht="26.25" customHeight="1">
      <c r="A48" s="39"/>
      <c r="B48" s="41" t="s">
        <v>229</v>
      </c>
      <c r="C48" s="8"/>
      <c r="D48" s="8"/>
      <c r="E48" s="8">
        <v>65</v>
      </c>
      <c r="F48" s="8">
        <v>65</v>
      </c>
      <c r="G48" s="8">
        <v>0</v>
      </c>
      <c r="H48" s="8">
        <v>0</v>
      </c>
      <c r="I48" s="33"/>
      <c r="J48" s="33"/>
    </row>
    <row r="49" spans="1:10" s="34" customFormat="1" ht="14.25" customHeight="1">
      <c r="A49" s="31" t="s">
        <v>230</v>
      </c>
      <c r="B49" s="41" t="s">
        <v>231</v>
      </c>
      <c r="C49" s="8"/>
      <c r="D49" s="8"/>
      <c r="E49" s="8"/>
      <c r="F49" s="8"/>
      <c r="G49" s="8"/>
      <c r="H49" s="8"/>
      <c r="I49" s="33"/>
      <c r="J49" s="33"/>
    </row>
    <row r="50" spans="1:10" ht="12.75">
      <c r="A50" s="31" t="s">
        <v>232</v>
      </c>
      <c r="B50" s="35" t="s">
        <v>233</v>
      </c>
      <c r="C50" s="11">
        <f aca="true" t="shared" si="22" ref="C50:H50">+C51</f>
        <v>0</v>
      </c>
      <c r="D50" s="11">
        <f t="shared" si="22"/>
        <v>0</v>
      </c>
      <c r="E50" s="11">
        <f t="shared" si="22"/>
        <v>1</v>
      </c>
      <c r="F50" s="11">
        <f t="shared" si="22"/>
        <v>1</v>
      </c>
      <c r="G50" s="11">
        <f t="shared" si="22"/>
        <v>0</v>
      </c>
      <c r="H50" s="11">
        <f t="shared" si="22"/>
        <v>0</v>
      </c>
      <c r="I50" s="33"/>
      <c r="J50" s="33"/>
    </row>
    <row r="51" spans="1:10" s="34" customFormat="1" ht="12.75">
      <c r="A51" s="39" t="s">
        <v>234</v>
      </c>
      <c r="B51" s="41" t="s">
        <v>235</v>
      </c>
      <c r="C51" s="8"/>
      <c r="D51" s="8"/>
      <c r="E51" s="8">
        <v>1</v>
      </c>
      <c r="F51" s="8">
        <v>1</v>
      </c>
      <c r="G51" s="8"/>
      <c r="H51" s="8"/>
      <c r="I51" s="33"/>
      <c r="J51" s="33"/>
    </row>
    <row r="52" spans="1:10" ht="12.75">
      <c r="A52" s="31" t="s">
        <v>236</v>
      </c>
      <c r="B52" s="35" t="s">
        <v>237</v>
      </c>
      <c r="C52" s="7">
        <f aca="true" t="shared" si="23" ref="C52:H52">+C53+C54</f>
        <v>0</v>
      </c>
      <c r="D52" s="7">
        <f t="shared" si="23"/>
        <v>0</v>
      </c>
      <c r="E52" s="7">
        <f t="shared" si="23"/>
        <v>25</v>
      </c>
      <c r="F52" s="7">
        <f t="shared" si="23"/>
        <v>7</v>
      </c>
      <c r="G52" s="7">
        <f t="shared" si="23"/>
        <v>0.57</v>
      </c>
      <c r="H52" s="7">
        <f t="shared" si="23"/>
        <v>0.39</v>
      </c>
      <c r="I52" s="33"/>
      <c r="J52" s="33"/>
    </row>
    <row r="53" spans="1:10" ht="12.75">
      <c r="A53" s="31" t="s">
        <v>238</v>
      </c>
      <c r="B53" s="41" t="s">
        <v>239</v>
      </c>
      <c r="C53" s="8"/>
      <c r="D53" s="8"/>
      <c r="E53" s="8">
        <v>25</v>
      </c>
      <c r="F53" s="8">
        <v>7</v>
      </c>
      <c r="G53" s="8">
        <v>0.57</v>
      </c>
      <c r="H53" s="8">
        <v>0.39</v>
      </c>
      <c r="I53" s="33"/>
      <c r="J53" s="33"/>
    </row>
    <row r="54" spans="1:10" ht="12.75">
      <c r="A54" s="31" t="s">
        <v>240</v>
      </c>
      <c r="B54" s="41" t="s">
        <v>241</v>
      </c>
      <c r="C54" s="8"/>
      <c r="D54" s="8"/>
      <c r="E54" s="8"/>
      <c r="F54" s="8"/>
      <c r="G54" s="8"/>
      <c r="H54" s="8"/>
      <c r="I54" s="33"/>
      <c r="J54" s="33"/>
    </row>
    <row r="55" spans="1:10" ht="12.75">
      <c r="A55" s="39" t="s">
        <v>242</v>
      </c>
      <c r="B55" s="41" t="s">
        <v>243</v>
      </c>
      <c r="C55" s="8"/>
      <c r="D55" s="8"/>
      <c r="E55" s="8">
        <v>2</v>
      </c>
      <c r="F55" s="8"/>
      <c r="G55" s="8"/>
      <c r="H55" s="8"/>
      <c r="I55" s="33"/>
      <c r="J55" s="33"/>
    </row>
    <row r="56" spans="1:10" ht="12.75">
      <c r="A56" s="39" t="s">
        <v>244</v>
      </c>
      <c r="B56" s="40" t="s">
        <v>245</v>
      </c>
      <c r="C56" s="8"/>
      <c r="D56" s="8"/>
      <c r="E56" s="8"/>
      <c r="F56" s="8"/>
      <c r="G56" s="8"/>
      <c r="H56" s="8"/>
      <c r="I56" s="33"/>
      <c r="J56" s="33"/>
    </row>
    <row r="57" spans="1:10" ht="12.75">
      <c r="A57" s="39" t="s">
        <v>246</v>
      </c>
      <c r="B57" s="41" t="s">
        <v>247</v>
      </c>
      <c r="C57" s="8"/>
      <c r="D57" s="8"/>
      <c r="E57" s="8"/>
      <c r="F57" s="8"/>
      <c r="G57" s="8"/>
      <c r="H57" s="8"/>
      <c r="I57" s="33"/>
      <c r="J57" s="33"/>
    </row>
    <row r="58" spans="1:10" s="34" customFormat="1" ht="12.75">
      <c r="A58" s="39" t="s">
        <v>248</v>
      </c>
      <c r="B58" s="41" t="s">
        <v>249</v>
      </c>
      <c r="C58" s="8"/>
      <c r="D58" s="8"/>
      <c r="E58" s="8">
        <v>3</v>
      </c>
      <c r="F58" s="8"/>
      <c r="G58" s="8"/>
      <c r="H58" s="8"/>
      <c r="I58" s="33"/>
      <c r="J58" s="33"/>
    </row>
    <row r="59" spans="1:10" ht="12.75">
      <c r="A59" s="31" t="s">
        <v>250</v>
      </c>
      <c r="B59" s="35" t="s">
        <v>251</v>
      </c>
      <c r="C59" s="11">
        <f aca="true" t="shared" si="24" ref="C59:H59">+C60+C61</f>
        <v>0</v>
      </c>
      <c r="D59" s="11">
        <f t="shared" si="24"/>
        <v>0</v>
      </c>
      <c r="E59" s="11">
        <f t="shared" si="24"/>
        <v>13</v>
      </c>
      <c r="F59" s="11">
        <f t="shared" si="24"/>
        <v>4</v>
      </c>
      <c r="G59" s="11">
        <f t="shared" si="24"/>
        <v>2.29</v>
      </c>
      <c r="H59" s="11">
        <f t="shared" si="24"/>
        <v>2.29</v>
      </c>
      <c r="I59" s="33"/>
      <c r="J59" s="33"/>
    </row>
    <row r="60" spans="1:10" ht="13.5" customHeight="1">
      <c r="A60" s="39" t="s">
        <v>252</v>
      </c>
      <c r="B60" s="41" t="s">
        <v>253</v>
      </c>
      <c r="C60" s="8"/>
      <c r="D60" s="8"/>
      <c r="E60" s="8"/>
      <c r="F60" s="8"/>
      <c r="G60" s="8"/>
      <c r="H60" s="8"/>
      <c r="I60" s="33"/>
      <c r="J60" s="33"/>
    </row>
    <row r="61" spans="1:10" s="34" customFormat="1" ht="12.75">
      <c r="A61" s="39" t="s">
        <v>254</v>
      </c>
      <c r="B61" s="41" t="s">
        <v>255</v>
      </c>
      <c r="C61" s="8"/>
      <c r="D61" s="8"/>
      <c r="E61" s="8">
        <v>13</v>
      </c>
      <c r="F61" s="8">
        <v>4</v>
      </c>
      <c r="G61" s="8">
        <v>2.29</v>
      </c>
      <c r="H61" s="8">
        <v>2.29</v>
      </c>
      <c r="I61" s="33"/>
      <c r="J61" s="33"/>
    </row>
    <row r="62" spans="1:10" s="34" customFormat="1" ht="12.75">
      <c r="A62" s="31" t="s">
        <v>256</v>
      </c>
      <c r="B62" s="35" t="s">
        <v>166</v>
      </c>
      <c r="C62" s="6">
        <f aca="true" t="shared" si="25" ref="C62:H63">+C63</f>
        <v>0</v>
      </c>
      <c r="D62" s="6">
        <f t="shared" si="25"/>
        <v>0</v>
      </c>
      <c r="E62" s="6">
        <f t="shared" si="25"/>
        <v>0</v>
      </c>
      <c r="F62" s="6">
        <f t="shared" si="25"/>
        <v>0</v>
      </c>
      <c r="G62" s="6">
        <f t="shared" si="25"/>
        <v>0</v>
      </c>
      <c r="H62" s="6">
        <f t="shared" si="25"/>
        <v>0</v>
      </c>
      <c r="I62" s="33"/>
      <c r="J62" s="33"/>
    </row>
    <row r="63" spans="1:10" ht="12.75">
      <c r="A63" s="46" t="s">
        <v>257</v>
      </c>
      <c r="B63" s="35" t="s">
        <v>258</v>
      </c>
      <c r="C63" s="6">
        <f t="shared" si="25"/>
        <v>0</v>
      </c>
      <c r="D63" s="6">
        <f t="shared" si="25"/>
        <v>0</v>
      </c>
      <c r="E63" s="6">
        <f t="shared" si="25"/>
        <v>0</v>
      </c>
      <c r="F63" s="6">
        <f t="shared" si="25"/>
        <v>0</v>
      </c>
      <c r="G63" s="6">
        <f t="shared" si="25"/>
        <v>0</v>
      </c>
      <c r="H63" s="6">
        <f t="shared" si="25"/>
        <v>0</v>
      </c>
      <c r="I63" s="33"/>
      <c r="J63" s="33"/>
    </row>
    <row r="64" spans="1:10" s="34" customFormat="1" ht="12.75">
      <c r="A64" s="46" t="s">
        <v>259</v>
      </c>
      <c r="B64" s="41" t="s">
        <v>260</v>
      </c>
      <c r="C64" s="8"/>
      <c r="D64" s="8"/>
      <c r="E64" s="8"/>
      <c r="F64" s="8"/>
      <c r="G64" s="8"/>
      <c r="H64" s="8"/>
      <c r="I64" s="33"/>
      <c r="J64" s="33"/>
    </row>
    <row r="65" spans="1:10" s="34" customFormat="1" ht="12.75">
      <c r="A65" s="31" t="s">
        <v>261</v>
      </c>
      <c r="B65" s="35" t="s">
        <v>172</v>
      </c>
      <c r="C65" s="7">
        <f aca="true" t="shared" si="26" ref="C65:H65">+C66</f>
        <v>0</v>
      </c>
      <c r="D65" s="7">
        <f t="shared" si="26"/>
        <v>0</v>
      </c>
      <c r="E65" s="7">
        <f t="shared" si="26"/>
        <v>0</v>
      </c>
      <c r="F65" s="7">
        <f t="shared" si="26"/>
        <v>0</v>
      </c>
      <c r="G65" s="7">
        <f t="shared" si="26"/>
        <v>0</v>
      </c>
      <c r="H65" s="7">
        <f t="shared" si="26"/>
        <v>0</v>
      </c>
      <c r="I65" s="33"/>
      <c r="J65" s="33"/>
    </row>
    <row r="66" spans="1:10" s="34" customFormat="1" ht="12.75">
      <c r="A66" s="31" t="s">
        <v>262</v>
      </c>
      <c r="B66" s="35" t="s">
        <v>174</v>
      </c>
      <c r="C66" s="7">
        <f aca="true" t="shared" si="27" ref="C66:H66">+C67+C72</f>
        <v>0</v>
      </c>
      <c r="D66" s="7">
        <f t="shared" si="27"/>
        <v>0</v>
      </c>
      <c r="E66" s="7">
        <f t="shared" si="27"/>
        <v>0</v>
      </c>
      <c r="F66" s="7">
        <f t="shared" si="27"/>
        <v>0</v>
      </c>
      <c r="G66" s="7">
        <f t="shared" si="27"/>
        <v>0</v>
      </c>
      <c r="H66" s="7">
        <f t="shared" si="27"/>
        <v>0</v>
      </c>
      <c r="I66" s="33"/>
      <c r="J66" s="33"/>
    </row>
    <row r="67" spans="1:10" s="34" customFormat="1" ht="12.75">
      <c r="A67" s="31" t="s">
        <v>263</v>
      </c>
      <c r="B67" s="35" t="s">
        <v>264</v>
      </c>
      <c r="C67" s="7">
        <f aca="true" t="shared" si="28" ref="C67:H67">+C69+C71+C70+C68</f>
        <v>0</v>
      </c>
      <c r="D67" s="7">
        <f t="shared" si="28"/>
        <v>0</v>
      </c>
      <c r="E67" s="7">
        <f t="shared" si="28"/>
        <v>0</v>
      </c>
      <c r="F67" s="7">
        <f t="shared" si="28"/>
        <v>0</v>
      </c>
      <c r="G67" s="7">
        <f t="shared" si="28"/>
        <v>0</v>
      </c>
      <c r="H67" s="7">
        <f t="shared" si="28"/>
        <v>0</v>
      </c>
      <c r="I67" s="33"/>
      <c r="J67" s="33"/>
    </row>
    <row r="68" spans="1:10" ht="12.75">
      <c r="A68" s="31"/>
      <c r="B68" s="47" t="s">
        <v>265</v>
      </c>
      <c r="C68" s="7"/>
      <c r="D68" s="7"/>
      <c r="E68" s="7"/>
      <c r="F68" s="7"/>
      <c r="G68" s="7"/>
      <c r="H68" s="7"/>
      <c r="I68" s="33"/>
      <c r="J68" s="33"/>
    </row>
    <row r="69" spans="1:10" ht="12.75">
      <c r="A69" s="39" t="s">
        <v>266</v>
      </c>
      <c r="B69" s="41" t="s">
        <v>267</v>
      </c>
      <c r="C69" s="8"/>
      <c r="D69" s="8"/>
      <c r="E69" s="8"/>
      <c r="F69" s="8"/>
      <c r="G69" s="8"/>
      <c r="H69" s="8"/>
      <c r="I69" s="33"/>
      <c r="J69" s="33"/>
    </row>
    <row r="70" spans="1:10" ht="12.75">
      <c r="A70" s="39" t="s">
        <v>268</v>
      </c>
      <c r="B70" s="40" t="s">
        <v>269</v>
      </c>
      <c r="C70" s="8"/>
      <c r="D70" s="8"/>
      <c r="E70" s="8"/>
      <c r="F70" s="8"/>
      <c r="G70" s="8"/>
      <c r="H70" s="8"/>
      <c r="I70" s="33"/>
      <c r="J70" s="33"/>
    </row>
    <row r="71" spans="1:10" ht="12.75">
      <c r="A71" s="39" t="s">
        <v>270</v>
      </c>
      <c r="B71" s="41" t="s">
        <v>271</v>
      </c>
      <c r="C71" s="8"/>
      <c r="D71" s="8"/>
      <c r="E71" s="8"/>
      <c r="F71" s="8"/>
      <c r="G71" s="8"/>
      <c r="H71" s="8"/>
      <c r="I71" s="33"/>
      <c r="J71" s="33"/>
    </row>
    <row r="72" spans="1:10" ht="12.75">
      <c r="A72" s="39"/>
      <c r="B72" s="40" t="s">
        <v>272</v>
      </c>
      <c r="C72" s="8"/>
      <c r="D72" s="8"/>
      <c r="E72" s="8"/>
      <c r="F72" s="8"/>
      <c r="G72" s="8"/>
      <c r="H72" s="8"/>
      <c r="I72" s="33"/>
      <c r="J72" s="33"/>
    </row>
    <row r="73" spans="1:10" ht="12.75">
      <c r="A73" s="39" t="s">
        <v>184</v>
      </c>
      <c r="B73" s="35" t="s">
        <v>273</v>
      </c>
      <c r="C73" s="8"/>
      <c r="D73" s="8"/>
      <c r="E73" s="8"/>
      <c r="F73" s="8"/>
      <c r="G73" s="8"/>
      <c r="H73" s="8"/>
      <c r="I73" s="33"/>
      <c r="J73" s="33"/>
    </row>
    <row r="74" spans="1:10" s="43" customFormat="1" ht="11.25" customHeight="1">
      <c r="A74" s="39" t="s">
        <v>274</v>
      </c>
      <c r="B74" s="35" t="s">
        <v>275</v>
      </c>
      <c r="C74" s="6">
        <f aca="true" t="shared" si="29" ref="C74:H74">+C36-C76+C23+C65+C147</f>
        <v>0</v>
      </c>
      <c r="D74" s="6">
        <f t="shared" si="29"/>
        <v>0</v>
      </c>
      <c r="E74" s="6">
        <f t="shared" si="29"/>
        <v>4502.1900000000005</v>
      </c>
      <c r="F74" s="6">
        <f t="shared" si="29"/>
        <v>1253.4499999999944</v>
      </c>
      <c r="G74" s="6">
        <f t="shared" si="29"/>
        <v>711.2400000000088</v>
      </c>
      <c r="H74" s="6">
        <f t="shared" si="29"/>
        <v>371.770000000002</v>
      </c>
      <c r="I74" s="33"/>
      <c r="J74" s="33"/>
    </row>
    <row r="75" spans="1:10" s="34" customFormat="1" ht="25.5">
      <c r="A75" s="39"/>
      <c r="B75" s="48" t="s">
        <v>276</v>
      </c>
      <c r="C75" s="6"/>
      <c r="D75" s="6"/>
      <c r="E75" s="6"/>
      <c r="F75" s="6"/>
      <c r="G75" s="6">
        <v>-0.31</v>
      </c>
      <c r="H75" s="6">
        <v>0</v>
      </c>
      <c r="I75" s="33"/>
      <c r="J75" s="33"/>
    </row>
    <row r="76" spans="1:10" s="43" customFormat="1" ht="15">
      <c r="A76" s="39"/>
      <c r="B76" s="45" t="s">
        <v>277</v>
      </c>
      <c r="C76" s="12">
        <f aca="true" t="shared" si="30" ref="C76:H76">+C77+C108+C128+C130+C142+C144</f>
        <v>0</v>
      </c>
      <c r="D76" s="12">
        <f t="shared" si="30"/>
        <v>167305.65</v>
      </c>
      <c r="E76" s="12">
        <f t="shared" si="30"/>
        <v>159732.65</v>
      </c>
      <c r="F76" s="12">
        <f t="shared" si="30"/>
        <v>143363.67</v>
      </c>
      <c r="G76" s="12">
        <f t="shared" si="30"/>
        <v>101844.20000000001</v>
      </c>
      <c r="H76" s="12">
        <f t="shared" si="30"/>
        <v>51149.6</v>
      </c>
      <c r="I76" s="33"/>
      <c r="J76" s="33"/>
    </row>
    <row r="77" spans="1:10" s="43" customFormat="1" ht="25.5">
      <c r="A77" s="31" t="s">
        <v>278</v>
      </c>
      <c r="B77" s="35" t="s">
        <v>279</v>
      </c>
      <c r="C77" s="7">
        <f aca="true" t="shared" si="31" ref="C77:H77">+C78+C83+C93+C104+C106</f>
        <v>0</v>
      </c>
      <c r="D77" s="7">
        <f t="shared" si="31"/>
        <v>70654</v>
      </c>
      <c r="E77" s="7">
        <f t="shared" si="31"/>
        <v>63174</v>
      </c>
      <c r="F77" s="7">
        <f t="shared" si="31"/>
        <v>49213.69</v>
      </c>
      <c r="G77" s="7">
        <f t="shared" si="31"/>
        <v>36989.85</v>
      </c>
      <c r="H77" s="7">
        <f t="shared" si="31"/>
        <v>16585.309999999998</v>
      </c>
      <c r="I77" s="33"/>
      <c r="J77" s="33"/>
    </row>
    <row r="78" spans="1:10" s="43" customFormat="1" ht="12.75">
      <c r="A78" s="39" t="s">
        <v>280</v>
      </c>
      <c r="B78" s="35" t="s">
        <v>281</v>
      </c>
      <c r="C78" s="6">
        <f aca="true" t="shared" si="32" ref="C78:H78">+C79+C80+C81</f>
        <v>0</v>
      </c>
      <c r="D78" s="6">
        <f t="shared" si="32"/>
        <v>47356</v>
      </c>
      <c r="E78" s="6">
        <f t="shared" si="32"/>
        <v>42866</v>
      </c>
      <c r="F78" s="6">
        <f t="shared" si="32"/>
        <v>37109.69</v>
      </c>
      <c r="G78" s="6">
        <f t="shared" si="32"/>
        <v>26370.92</v>
      </c>
      <c r="H78" s="6">
        <f t="shared" si="32"/>
        <v>16128.019999999999</v>
      </c>
      <c r="I78" s="33"/>
      <c r="J78" s="33"/>
    </row>
    <row r="79" spans="1:10" s="43" customFormat="1" ht="12.75">
      <c r="A79" s="39"/>
      <c r="B79" s="40" t="s">
        <v>282</v>
      </c>
      <c r="C79" s="8"/>
      <c r="D79" s="8">
        <v>45915</v>
      </c>
      <c r="E79" s="8">
        <v>41409</v>
      </c>
      <c r="F79" s="8">
        <v>35652.69</v>
      </c>
      <c r="G79" s="8">
        <v>25850.62</v>
      </c>
      <c r="H79" s="8">
        <v>16100.72</v>
      </c>
      <c r="I79" s="33"/>
      <c r="J79" s="33"/>
    </row>
    <row r="80" spans="1:10" ht="12.75">
      <c r="A80" s="39"/>
      <c r="B80" s="40" t="s">
        <v>283</v>
      </c>
      <c r="C80" s="8"/>
      <c r="D80" s="8">
        <v>46</v>
      </c>
      <c r="E80" s="8">
        <v>46</v>
      </c>
      <c r="F80" s="8">
        <v>46</v>
      </c>
      <c r="G80" s="8">
        <v>45.3</v>
      </c>
      <c r="H80" s="8">
        <v>27.3</v>
      </c>
      <c r="I80" s="33"/>
      <c r="J80" s="33"/>
    </row>
    <row r="81" spans="1:10" ht="51">
      <c r="A81" s="39"/>
      <c r="B81" s="40" t="s">
        <v>284</v>
      </c>
      <c r="C81" s="8"/>
      <c r="D81" s="8">
        <v>1395</v>
      </c>
      <c r="E81" s="8">
        <v>1411</v>
      </c>
      <c r="F81" s="8">
        <v>1411</v>
      </c>
      <c r="G81" s="8">
        <v>475</v>
      </c>
      <c r="H81" s="8">
        <v>0</v>
      </c>
      <c r="I81" s="33"/>
      <c r="J81" s="33"/>
    </row>
    <row r="82" spans="1:10" s="43" customFormat="1" ht="25.5">
      <c r="A82" s="39"/>
      <c r="B82" s="48" t="s">
        <v>276</v>
      </c>
      <c r="C82" s="8"/>
      <c r="D82" s="8"/>
      <c r="E82" s="8"/>
      <c r="F82" s="8"/>
      <c r="G82" s="8">
        <v>-12.15</v>
      </c>
      <c r="H82" s="8">
        <v>-5.91</v>
      </c>
      <c r="I82" s="33"/>
      <c r="J82" s="33"/>
    </row>
    <row r="83" spans="1:10" ht="38.25">
      <c r="A83" s="39" t="s">
        <v>285</v>
      </c>
      <c r="B83" s="35" t="s">
        <v>286</v>
      </c>
      <c r="C83" s="8">
        <f aca="true" t="shared" si="33" ref="C83:H83">C84+C85+C86+C87+C88+C89+C90+C91</f>
        <v>0</v>
      </c>
      <c r="D83" s="8">
        <f t="shared" si="33"/>
        <v>20237</v>
      </c>
      <c r="E83" s="8">
        <f t="shared" si="33"/>
        <v>17192</v>
      </c>
      <c r="F83" s="8">
        <f t="shared" si="33"/>
        <v>9380</v>
      </c>
      <c r="G83" s="8">
        <f t="shared" si="33"/>
        <v>9374.46</v>
      </c>
      <c r="H83" s="8">
        <f t="shared" si="33"/>
        <v>0</v>
      </c>
      <c r="I83" s="33"/>
      <c r="J83" s="33"/>
    </row>
    <row r="84" spans="1:10" s="34" customFormat="1" ht="12.75">
      <c r="A84" s="39"/>
      <c r="B84" s="49" t="s">
        <v>287</v>
      </c>
      <c r="C84" s="8"/>
      <c r="D84" s="8">
        <v>637</v>
      </c>
      <c r="E84" s="8">
        <v>176</v>
      </c>
      <c r="F84" s="8">
        <v>151</v>
      </c>
      <c r="G84" s="8">
        <v>150.02</v>
      </c>
      <c r="H84" s="8">
        <v>0</v>
      </c>
      <c r="I84" s="33"/>
      <c r="J84" s="33"/>
    </row>
    <row r="85" spans="1:10" ht="25.5">
      <c r="A85" s="39"/>
      <c r="B85" s="49" t="s">
        <v>288</v>
      </c>
      <c r="C85" s="8"/>
      <c r="D85" s="8"/>
      <c r="E85" s="8"/>
      <c r="F85" s="8"/>
      <c r="G85" s="8"/>
      <c r="H85" s="8"/>
      <c r="I85" s="33"/>
      <c r="J85" s="33"/>
    </row>
    <row r="86" spans="1:10" ht="25.5">
      <c r="A86" s="39"/>
      <c r="B86" s="49" t="s">
        <v>289</v>
      </c>
      <c r="C86" s="8"/>
      <c r="D86" s="8">
        <v>359</v>
      </c>
      <c r="E86" s="8">
        <v>766</v>
      </c>
      <c r="F86" s="8">
        <v>464</v>
      </c>
      <c r="G86" s="8">
        <v>463.04</v>
      </c>
      <c r="H86" s="8">
        <v>0</v>
      </c>
      <c r="I86" s="33"/>
      <c r="J86" s="33"/>
    </row>
    <row r="87" spans="1:10" ht="12.75">
      <c r="A87" s="39"/>
      <c r="B87" s="49" t="s">
        <v>290</v>
      </c>
      <c r="C87" s="8"/>
      <c r="D87" s="8">
        <v>5072</v>
      </c>
      <c r="E87" s="8">
        <v>2895</v>
      </c>
      <c r="F87" s="8">
        <v>1734</v>
      </c>
      <c r="G87" s="8">
        <v>1733.13</v>
      </c>
      <c r="H87" s="8">
        <v>0</v>
      </c>
      <c r="I87" s="33"/>
      <c r="J87" s="33"/>
    </row>
    <row r="88" spans="1:10" ht="12.75">
      <c r="A88" s="39"/>
      <c r="B88" s="50" t="s">
        <v>291</v>
      </c>
      <c r="C88" s="8"/>
      <c r="D88" s="8">
        <v>5</v>
      </c>
      <c r="E88" s="8">
        <v>15</v>
      </c>
      <c r="F88" s="8">
        <v>9</v>
      </c>
      <c r="G88" s="8">
        <v>8.18</v>
      </c>
      <c r="H88" s="8">
        <v>0</v>
      </c>
      <c r="I88" s="33"/>
      <c r="J88" s="33"/>
    </row>
    <row r="89" spans="1:10" ht="25.5">
      <c r="A89" s="39"/>
      <c r="B89" s="49" t="s">
        <v>292</v>
      </c>
      <c r="C89" s="8"/>
      <c r="D89" s="8">
        <v>310</v>
      </c>
      <c r="E89" s="8">
        <v>235</v>
      </c>
      <c r="F89" s="8">
        <v>143</v>
      </c>
      <c r="G89" s="8">
        <v>141.58</v>
      </c>
      <c r="H89" s="8">
        <v>0</v>
      </c>
      <c r="I89" s="33"/>
      <c r="J89" s="33"/>
    </row>
    <row r="90" spans="1:10" ht="12.75">
      <c r="A90" s="39"/>
      <c r="B90" s="51" t="s">
        <v>293</v>
      </c>
      <c r="C90" s="8"/>
      <c r="D90" s="8">
        <v>13854</v>
      </c>
      <c r="E90" s="8">
        <v>13105</v>
      </c>
      <c r="F90" s="8">
        <v>6879</v>
      </c>
      <c r="G90" s="8">
        <v>6878.51</v>
      </c>
      <c r="H90" s="8">
        <v>0</v>
      </c>
      <c r="I90" s="33"/>
      <c r="J90" s="33"/>
    </row>
    <row r="91" spans="1:10" ht="12.75">
      <c r="A91" s="39"/>
      <c r="B91" s="51" t="s">
        <v>294</v>
      </c>
      <c r="C91" s="8"/>
      <c r="D91" s="8"/>
      <c r="E91" s="8"/>
      <c r="F91" s="8"/>
      <c r="G91" s="8"/>
      <c r="H91" s="8"/>
      <c r="I91" s="33"/>
      <c r="J91" s="33"/>
    </row>
    <row r="92" spans="1:10" ht="25.5">
      <c r="A92" s="39"/>
      <c r="B92" s="48" t="s">
        <v>276</v>
      </c>
      <c r="C92" s="8"/>
      <c r="D92" s="8"/>
      <c r="E92" s="8"/>
      <c r="F92" s="8"/>
      <c r="G92" s="8"/>
      <c r="H92" s="8"/>
      <c r="I92" s="33"/>
      <c r="J92" s="33"/>
    </row>
    <row r="93" spans="1:10" ht="25.5">
      <c r="A93" s="39" t="s">
        <v>295</v>
      </c>
      <c r="B93" s="35" t="s">
        <v>296</v>
      </c>
      <c r="C93" s="8">
        <f aca="true" t="shared" si="34" ref="C93:H93">C94+C95+C96+C97+C98+C99+C100+C101+C102</f>
        <v>0</v>
      </c>
      <c r="D93" s="8">
        <f t="shared" si="34"/>
        <v>1004</v>
      </c>
      <c r="E93" s="8">
        <f t="shared" si="34"/>
        <v>815</v>
      </c>
      <c r="F93" s="8">
        <f t="shared" si="34"/>
        <v>423</v>
      </c>
      <c r="G93" s="8">
        <f t="shared" si="34"/>
        <v>421.46</v>
      </c>
      <c r="H93" s="8">
        <f t="shared" si="34"/>
        <v>0</v>
      </c>
      <c r="I93" s="33"/>
      <c r="J93" s="33"/>
    </row>
    <row r="94" spans="1:10" ht="12.75">
      <c r="A94" s="39"/>
      <c r="B94" s="49" t="s">
        <v>290</v>
      </c>
      <c r="C94" s="8"/>
      <c r="D94" s="8">
        <v>501</v>
      </c>
      <c r="E94" s="8">
        <v>309</v>
      </c>
      <c r="F94" s="8">
        <v>155</v>
      </c>
      <c r="G94" s="8">
        <v>154.49</v>
      </c>
      <c r="H94" s="8">
        <v>0</v>
      </c>
      <c r="I94" s="33"/>
      <c r="J94" s="33"/>
    </row>
    <row r="95" spans="1:10" ht="25.5">
      <c r="A95" s="39"/>
      <c r="B95" s="52" t="s">
        <v>297</v>
      </c>
      <c r="C95" s="8"/>
      <c r="D95" s="8">
        <v>31</v>
      </c>
      <c r="E95" s="8">
        <v>68</v>
      </c>
      <c r="F95" s="8">
        <v>42</v>
      </c>
      <c r="G95" s="8">
        <v>41.78</v>
      </c>
      <c r="H95" s="8">
        <v>0</v>
      </c>
      <c r="I95" s="33"/>
      <c r="J95" s="33"/>
    </row>
    <row r="96" spans="1:10" ht="12.75">
      <c r="A96" s="39"/>
      <c r="B96" s="53" t="s">
        <v>298</v>
      </c>
      <c r="C96" s="8"/>
      <c r="D96" s="8">
        <v>388</v>
      </c>
      <c r="E96" s="8">
        <v>381</v>
      </c>
      <c r="F96" s="8">
        <v>213</v>
      </c>
      <c r="G96" s="8">
        <v>212.67</v>
      </c>
      <c r="H96" s="8">
        <v>0</v>
      </c>
      <c r="I96" s="33"/>
      <c r="J96" s="33"/>
    </row>
    <row r="97" spans="1:10" ht="25.5">
      <c r="A97" s="39"/>
      <c r="B97" s="53" t="s">
        <v>299</v>
      </c>
      <c r="C97" s="8"/>
      <c r="D97" s="8"/>
      <c r="E97" s="8"/>
      <c r="F97" s="8"/>
      <c r="G97" s="8"/>
      <c r="H97" s="8"/>
      <c r="I97" s="33"/>
      <c r="J97" s="33"/>
    </row>
    <row r="98" spans="1:10" ht="25.5">
      <c r="A98" s="39"/>
      <c r="B98" s="53" t="s">
        <v>300</v>
      </c>
      <c r="C98" s="8"/>
      <c r="D98" s="8"/>
      <c r="E98" s="8"/>
      <c r="F98" s="8"/>
      <c r="G98" s="8"/>
      <c r="H98" s="8"/>
      <c r="I98" s="33"/>
      <c r="J98" s="33"/>
    </row>
    <row r="99" spans="1:10" ht="12.75">
      <c r="A99" s="39"/>
      <c r="B99" s="49" t="s">
        <v>287</v>
      </c>
      <c r="C99" s="8"/>
      <c r="D99" s="8"/>
      <c r="E99" s="8"/>
      <c r="F99" s="8"/>
      <c r="G99" s="8"/>
      <c r="H99" s="8"/>
      <c r="I99" s="33"/>
      <c r="J99" s="33"/>
    </row>
    <row r="100" spans="1:10" s="34" customFormat="1" ht="12.75">
      <c r="A100" s="39"/>
      <c r="B100" s="53" t="s">
        <v>301</v>
      </c>
      <c r="C100" s="8"/>
      <c r="D100" s="8">
        <v>69</v>
      </c>
      <c r="E100" s="8">
        <v>57</v>
      </c>
      <c r="F100" s="8">
        <v>13</v>
      </c>
      <c r="G100" s="8">
        <v>12.52</v>
      </c>
      <c r="H100" s="8">
        <v>0</v>
      </c>
      <c r="I100" s="33"/>
      <c r="J100" s="33"/>
    </row>
    <row r="101" spans="1:10" s="34" customFormat="1" ht="12.75">
      <c r="A101" s="39"/>
      <c r="B101" s="54" t="s">
        <v>302</v>
      </c>
      <c r="C101" s="8"/>
      <c r="D101" s="8"/>
      <c r="E101" s="8"/>
      <c r="F101" s="8"/>
      <c r="G101" s="8"/>
      <c r="H101" s="8"/>
      <c r="I101" s="33"/>
      <c r="J101" s="33"/>
    </row>
    <row r="102" spans="1:10" s="34" customFormat="1" ht="25.5">
      <c r="A102" s="39"/>
      <c r="B102" s="54" t="s">
        <v>303</v>
      </c>
      <c r="C102" s="8"/>
      <c r="D102" s="8">
        <v>15</v>
      </c>
      <c r="E102" s="8"/>
      <c r="F102" s="8"/>
      <c r="G102" s="8"/>
      <c r="H102" s="8"/>
      <c r="I102" s="33"/>
      <c r="J102" s="33"/>
    </row>
    <row r="103" spans="1:10" s="34" customFormat="1" ht="25.5">
      <c r="A103" s="39"/>
      <c r="B103" s="48" t="s">
        <v>276</v>
      </c>
      <c r="C103" s="8"/>
      <c r="D103" s="8"/>
      <c r="E103" s="8"/>
      <c r="F103" s="8"/>
      <c r="G103" s="8"/>
      <c r="H103" s="8"/>
      <c r="I103" s="33"/>
      <c r="J103" s="33"/>
    </row>
    <row r="104" spans="1:10" s="34" customFormat="1" ht="25.5">
      <c r="A104" s="39" t="s">
        <v>304</v>
      </c>
      <c r="B104" s="52" t="s">
        <v>305</v>
      </c>
      <c r="C104" s="6"/>
      <c r="D104" s="6">
        <v>821</v>
      </c>
      <c r="E104" s="6">
        <v>821</v>
      </c>
      <c r="F104" s="6">
        <v>821</v>
      </c>
      <c r="G104" s="6">
        <v>546.41</v>
      </c>
      <c r="H104" s="6">
        <v>274.6</v>
      </c>
      <c r="I104" s="33"/>
      <c r="J104" s="33"/>
    </row>
    <row r="105" spans="1:10" ht="25.5">
      <c r="A105" s="39"/>
      <c r="B105" s="48" t="s">
        <v>276</v>
      </c>
      <c r="C105" s="6"/>
      <c r="D105" s="6"/>
      <c r="E105" s="6"/>
      <c r="F105" s="6"/>
      <c r="G105" s="6"/>
      <c r="H105" s="6"/>
      <c r="I105" s="33"/>
      <c r="J105" s="33"/>
    </row>
    <row r="106" spans="1:10" ht="12.75">
      <c r="A106" s="39" t="s">
        <v>306</v>
      </c>
      <c r="B106" s="41" t="s">
        <v>307</v>
      </c>
      <c r="C106" s="8"/>
      <c r="D106" s="8">
        <v>1236</v>
      </c>
      <c r="E106" s="8">
        <v>1480</v>
      </c>
      <c r="F106" s="8">
        <v>1480</v>
      </c>
      <c r="G106" s="8">
        <v>276.6</v>
      </c>
      <c r="H106" s="8">
        <v>182.69</v>
      </c>
      <c r="I106" s="33"/>
      <c r="J106" s="33"/>
    </row>
    <row r="107" spans="1:10" ht="25.5">
      <c r="A107" s="39"/>
      <c r="B107" s="48" t="s">
        <v>276</v>
      </c>
      <c r="C107" s="8"/>
      <c r="D107" s="8"/>
      <c r="E107" s="8"/>
      <c r="F107" s="8"/>
      <c r="G107" s="8"/>
      <c r="H107" s="8"/>
      <c r="I107" s="33"/>
      <c r="J107" s="33"/>
    </row>
    <row r="108" spans="1:10" s="34" customFormat="1" ht="12.75">
      <c r="A108" s="31" t="s">
        <v>308</v>
      </c>
      <c r="B108" s="35" t="s">
        <v>309</v>
      </c>
      <c r="C108" s="7">
        <f aca="true" t="shared" si="35" ref="C108:H108">+C109+C113+C115+C119+C124</f>
        <v>0</v>
      </c>
      <c r="D108" s="7">
        <f t="shared" si="35"/>
        <v>25930.43</v>
      </c>
      <c r="E108" s="7">
        <f t="shared" si="35"/>
        <v>25841.43</v>
      </c>
      <c r="F108" s="7">
        <f t="shared" si="35"/>
        <v>23432.760000000002</v>
      </c>
      <c r="G108" s="7">
        <f t="shared" si="35"/>
        <v>17753.84</v>
      </c>
      <c r="H108" s="7">
        <f t="shared" si="35"/>
        <v>11005.22</v>
      </c>
      <c r="I108" s="33"/>
      <c r="J108" s="33"/>
    </row>
    <row r="109" spans="1:10" s="34" customFormat="1" ht="12.75">
      <c r="A109" s="31" t="s">
        <v>310</v>
      </c>
      <c r="B109" s="35" t="s">
        <v>311</v>
      </c>
      <c r="C109" s="6">
        <f aca="true" t="shared" si="36" ref="C109:H109">+C110+C111</f>
        <v>0</v>
      </c>
      <c r="D109" s="6">
        <f t="shared" si="36"/>
        <v>14911.43</v>
      </c>
      <c r="E109" s="6">
        <f t="shared" si="36"/>
        <v>14931.43</v>
      </c>
      <c r="F109" s="6">
        <f t="shared" si="36"/>
        <v>13022.76</v>
      </c>
      <c r="G109" s="6">
        <f t="shared" si="36"/>
        <v>10632.42</v>
      </c>
      <c r="H109" s="6">
        <f t="shared" si="36"/>
        <v>6645.41</v>
      </c>
      <c r="I109" s="33"/>
      <c r="J109" s="33"/>
    </row>
    <row r="110" spans="1:10" s="34" customFormat="1" ht="12.75">
      <c r="A110" s="39"/>
      <c r="B110" s="55" t="s">
        <v>312</v>
      </c>
      <c r="C110" s="8"/>
      <c r="D110" s="8">
        <v>14218</v>
      </c>
      <c r="E110" s="8">
        <v>14218</v>
      </c>
      <c r="F110" s="8">
        <v>12348</v>
      </c>
      <c r="G110" s="8">
        <v>10176.65</v>
      </c>
      <c r="H110" s="8">
        <v>6417.4</v>
      </c>
      <c r="I110" s="33"/>
      <c r="J110" s="33"/>
    </row>
    <row r="111" spans="1:10" s="34" customFormat="1" ht="12.75">
      <c r="A111" s="39"/>
      <c r="B111" s="55" t="s">
        <v>313</v>
      </c>
      <c r="C111" s="8"/>
      <c r="D111" s="8">
        <v>693.43</v>
      </c>
      <c r="E111" s="8">
        <v>713.43</v>
      </c>
      <c r="F111" s="8">
        <v>674.76</v>
      </c>
      <c r="G111" s="8">
        <v>455.77</v>
      </c>
      <c r="H111" s="8">
        <v>228.01</v>
      </c>
      <c r="I111" s="33"/>
      <c r="J111" s="33"/>
    </row>
    <row r="112" spans="1:10" s="34" customFormat="1" ht="25.5">
      <c r="A112" s="39"/>
      <c r="B112" s="48" t="s">
        <v>276</v>
      </c>
      <c r="C112" s="8"/>
      <c r="D112" s="8"/>
      <c r="E112" s="8"/>
      <c r="F112" s="8"/>
      <c r="G112" s="8">
        <v>-22.07</v>
      </c>
      <c r="H112" s="8">
        <v>-5.92</v>
      </c>
      <c r="I112" s="33"/>
      <c r="J112" s="33"/>
    </row>
    <row r="113" spans="1:10" s="34" customFormat="1" ht="25.5">
      <c r="A113" s="39" t="s">
        <v>314</v>
      </c>
      <c r="B113" s="56" t="s">
        <v>315</v>
      </c>
      <c r="C113" s="8"/>
      <c r="D113" s="8">
        <v>7000</v>
      </c>
      <c r="E113" s="8">
        <v>7000</v>
      </c>
      <c r="F113" s="8">
        <v>6500</v>
      </c>
      <c r="G113" s="8">
        <v>4645.3</v>
      </c>
      <c r="H113" s="8">
        <v>3039.7</v>
      </c>
      <c r="I113" s="33"/>
      <c r="J113" s="33"/>
    </row>
    <row r="114" spans="1:10" s="34" customFormat="1" ht="25.5">
      <c r="A114" s="39"/>
      <c r="B114" s="48" t="s">
        <v>276</v>
      </c>
      <c r="C114" s="8"/>
      <c r="D114" s="8"/>
      <c r="E114" s="8"/>
      <c r="F114" s="8"/>
      <c r="G114" s="8">
        <v>-0.22</v>
      </c>
      <c r="H114" s="8">
        <v>0</v>
      </c>
      <c r="I114" s="33"/>
      <c r="J114" s="33"/>
    </row>
    <row r="115" spans="1:10" s="34" customFormat="1" ht="12.75">
      <c r="A115" s="31" t="s">
        <v>316</v>
      </c>
      <c r="B115" s="57" t="s">
        <v>317</v>
      </c>
      <c r="C115" s="8">
        <f aca="true" t="shared" si="37" ref="C115:H115">+C116+C117</f>
        <v>0</v>
      </c>
      <c r="D115" s="8">
        <f t="shared" si="37"/>
        <v>720</v>
      </c>
      <c r="E115" s="8">
        <f t="shared" si="37"/>
        <v>773</v>
      </c>
      <c r="F115" s="8">
        <f t="shared" si="37"/>
        <v>773</v>
      </c>
      <c r="G115" s="8">
        <f t="shared" si="37"/>
        <v>526.17</v>
      </c>
      <c r="H115" s="8">
        <f t="shared" si="37"/>
        <v>238.71</v>
      </c>
      <c r="I115" s="33"/>
      <c r="J115" s="33"/>
    </row>
    <row r="116" spans="1:10" ht="12.75">
      <c r="A116" s="39"/>
      <c r="B116" s="55" t="s">
        <v>312</v>
      </c>
      <c r="C116" s="8"/>
      <c r="D116" s="8">
        <v>720</v>
      </c>
      <c r="E116" s="8">
        <v>773</v>
      </c>
      <c r="F116" s="8">
        <v>773</v>
      </c>
      <c r="G116" s="8">
        <v>526.17</v>
      </c>
      <c r="H116" s="8">
        <v>238.71</v>
      </c>
      <c r="I116" s="33"/>
      <c r="J116" s="33"/>
    </row>
    <row r="117" spans="1:30" ht="38.25">
      <c r="A117" s="39"/>
      <c r="B117" s="55" t="s">
        <v>318</v>
      </c>
      <c r="C117" s="8"/>
      <c r="D117" s="8"/>
      <c r="E117" s="8"/>
      <c r="F117" s="8"/>
      <c r="G117" s="8"/>
      <c r="H117" s="8"/>
      <c r="I117" s="33"/>
      <c r="J117" s="33"/>
      <c r="K117" s="16"/>
      <c r="L117" s="16"/>
      <c r="M117" s="16"/>
      <c r="N117" s="16"/>
      <c r="O117" s="16"/>
      <c r="P117" s="16"/>
      <c r="Q117" s="16"/>
      <c r="R117" s="16"/>
      <c r="S117" s="16"/>
      <c r="T117" s="16"/>
      <c r="U117" s="16"/>
      <c r="V117" s="16"/>
      <c r="W117" s="16"/>
      <c r="X117" s="16"/>
      <c r="Y117" s="16"/>
      <c r="Z117" s="16"/>
      <c r="AA117" s="16"/>
      <c r="AB117" s="16"/>
      <c r="AC117" s="16"/>
      <c r="AD117" s="16"/>
    </row>
    <row r="118" spans="1:10" s="34" customFormat="1" ht="25.5">
      <c r="A118" s="39"/>
      <c r="B118" s="48" t="s">
        <v>276</v>
      </c>
      <c r="C118" s="8"/>
      <c r="D118" s="8"/>
      <c r="E118" s="8"/>
      <c r="F118" s="8"/>
      <c r="G118" s="8"/>
      <c r="H118" s="8"/>
      <c r="I118" s="33"/>
      <c r="J118" s="33"/>
    </row>
    <row r="119" spans="1:10" ht="25.5">
      <c r="A119" s="31" t="s">
        <v>319</v>
      </c>
      <c r="B119" s="57" t="s">
        <v>320</v>
      </c>
      <c r="C119" s="6">
        <f aca="true" t="shared" si="38" ref="C119:H119">+C120+C121+C122</f>
        <v>0</v>
      </c>
      <c r="D119" s="6">
        <f t="shared" si="38"/>
        <v>2916</v>
      </c>
      <c r="E119" s="6">
        <f t="shared" si="38"/>
        <v>2630</v>
      </c>
      <c r="F119" s="6">
        <f t="shared" si="38"/>
        <v>2630</v>
      </c>
      <c r="G119" s="6">
        <f t="shared" si="38"/>
        <v>1574.18</v>
      </c>
      <c r="H119" s="6">
        <f t="shared" si="38"/>
        <v>953.52</v>
      </c>
      <c r="I119" s="33"/>
      <c r="J119" s="33"/>
    </row>
    <row r="120" spans="1:10" ht="12.75">
      <c r="A120" s="39"/>
      <c r="B120" s="40" t="s">
        <v>375</v>
      </c>
      <c r="C120" s="8"/>
      <c r="D120" s="8">
        <v>2916</v>
      </c>
      <c r="E120" s="8">
        <v>2630</v>
      </c>
      <c r="F120" s="8">
        <v>2630</v>
      </c>
      <c r="G120" s="8">
        <v>1574.18</v>
      </c>
      <c r="H120" s="8">
        <v>953.52</v>
      </c>
      <c r="I120" s="33"/>
      <c r="J120" s="33"/>
    </row>
    <row r="121" spans="1:10" s="34" customFormat="1" ht="25.5">
      <c r="A121" s="39"/>
      <c r="B121" s="40" t="s">
        <v>368</v>
      </c>
      <c r="C121" s="8"/>
      <c r="D121" s="8"/>
      <c r="E121" s="8"/>
      <c r="F121" s="8"/>
      <c r="G121" s="8"/>
      <c r="H121" s="8"/>
      <c r="I121" s="33"/>
      <c r="J121" s="33"/>
    </row>
    <row r="122" spans="1:10" ht="25.5">
      <c r="A122" s="39"/>
      <c r="B122" s="40" t="s">
        <v>321</v>
      </c>
      <c r="C122" s="8"/>
      <c r="D122" s="8"/>
      <c r="E122" s="8"/>
      <c r="F122" s="8"/>
      <c r="G122" s="8"/>
      <c r="H122" s="8"/>
      <c r="I122" s="33"/>
      <c r="J122" s="33"/>
    </row>
    <row r="123" spans="1:10" ht="25.5">
      <c r="A123" s="39"/>
      <c r="B123" s="48" t="s">
        <v>276</v>
      </c>
      <c r="C123" s="8"/>
      <c r="D123" s="8"/>
      <c r="E123" s="8"/>
      <c r="F123" s="8"/>
      <c r="G123" s="8">
        <v>-0.23</v>
      </c>
      <c r="H123" s="8">
        <v>0</v>
      </c>
      <c r="I123" s="33"/>
      <c r="J123" s="33"/>
    </row>
    <row r="124" spans="1:10" ht="25.5">
      <c r="A124" s="31" t="s">
        <v>322</v>
      </c>
      <c r="B124" s="57" t="s">
        <v>323</v>
      </c>
      <c r="C124" s="8">
        <f aca="true" t="shared" si="39" ref="C124:H124">+C125+C126</f>
        <v>0</v>
      </c>
      <c r="D124" s="8">
        <f t="shared" si="39"/>
        <v>383</v>
      </c>
      <c r="E124" s="8">
        <f t="shared" si="39"/>
        <v>507</v>
      </c>
      <c r="F124" s="8">
        <f t="shared" si="39"/>
        <v>507</v>
      </c>
      <c r="G124" s="8">
        <f t="shared" si="39"/>
        <v>375.77</v>
      </c>
      <c r="H124" s="8">
        <f t="shared" si="39"/>
        <v>127.88</v>
      </c>
      <c r="I124" s="33"/>
      <c r="J124" s="33"/>
    </row>
    <row r="125" spans="1:10" ht="12.75">
      <c r="A125" s="31"/>
      <c r="B125" s="55" t="s">
        <v>312</v>
      </c>
      <c r="C125" s="8"/>
      <c r="D125" s="8">
        <v>381</v>
      </c>
      <c r="E125" s="8">
        <v>505</v>
      </c>
      <c r="F125" s="8">
        <v>505</v>
      </c>
      <c r="G125" s="8">
        <v>374.58</v>
      </c>
      <c r="H125" s="8">
        <v>126.69</v>
      </c>
      <c r="I125" s="33"/>
      <c r="J125" s="33"/>
    </row>
    <row r="126" spans="1:10" ht="38.25">
      <c r="A126" s="39"/>
      <c r="B126" s="55" t="s">
        <v>318</v>
      </c>
      <c r="C126" s="8"/>
      <c r="D126" s="8">
        <v>2</v>
      </c>
      <c r="E126" s="8">
        <v>2</v>
      </c>
      <c r="F126" s="8">
        <v>2</v>
      </c>
      <c r="G126" s="8">
        <v>1.19</v>
      </c>
      <c r="H126" s="8">
        <v>1.19</v>
      </c>
      <c r="I126" s="33"/>
      <c r="J126" s="33"/>
    </row>
    <row r="127" spans="1:10" ht="25.5">
      <c r="A127" s="39"/>
      <c r="B127" s="48" t="s">
        <v>276</v>
      </c>
      <c r="C127" s="8"/>
      <c r="D127" s="8"/>
      <c r="E127" s="8"/>
      <c r="F127" s="8"/>
      <c r="G127" s="8"/>
      <c r="H127" s="8"/>
      <c r="I127" s="33"/>
      <c r="J127" s="33"/>
    </row>
    <row r="128" spans="1:10" ht="25.5">
      <c r="A128" s="31" t="s">
        <v>324</v>
      </c>
      <c r="B128" s="35" t="s">
        <v>370</v>
      </c>
      <c r="C128" s="8"/>
      <c r="D128" s="8">
        <v>60</v>
      </c>
      <c r="E128" s="8">
        <v>58</v>
      </c>
      <c r="F128" s="8">
        <v>58</v>
      </c>
      <c r="G128" s="8">
        <v>37.7</v>
      </c>
      <c r="H128" s="8">
        <v>20.3</v>
      </c>
      <c r="I128" s="33"/>
      <c r="J128" s="33"/>
    </row>
    <row r="129" spans="1:10" ht="25.5">
      <c r="A129" s="31"/>
      <c r="B129" s="48" t="s">
        <v>276</v>
      </c>
      <c r="C129" s="8"/>
      <c r="D129" s="8"/>
      <c r="E129" s="8"/>
      <c r="F129" s="8"/>
      <c r="G129" s="8"/>
      <c r="H129" s="8"/>
      <c r="I129" s="33"/>
      <c r="J129" s="33"/>
    </row>
    <row r="130" spans="1:10" ht="12.75">
      <c r="A130" s="31" t="s">
        <v>325</v>
      </c>
      <c r="B130" s="35" t="s">
        <v>326</v>
      </c>
      <c r="C130" s="7">
        <f aca="true" t="shared" si="40" ref="C130:H130">+C131+C140</f>
        <v>0</v>
      </c>
      <c r="D130" s="7">
        <f t="shared" si="40"/>
        <v>70522</v>
      </c>
      <c r="E130" s="7">
        <f t="shared" si="40"/>
        <v>70498</v>
      </c>
      <c r="F130" s="7">
        <f t="shared" si="40"/>
        <v>70498</v>
      </c>
      <c r="G130" s="7">
        <f t="shared" si="40"/>
        <v>46998.46</v>
      </c>
      <c r="H130" s="7">
        <f t="shared" si="40"/>
        <v>23499</v>
      </c>
      <c r="I130" s="33"/>
      <c r="J130" s="33"/>
    </row>
    <row r="131" spans="1:10" ht="12.75">
      <c r="A131" s="39" t="s">
        <v>327</v>
      </c>
      <c r="B131" s="41" t="s">
        <v>328</v>
      </c>
      <c r="C131" s="8">
        <f aca="true" t="shared" si="41" ref="C131:H131">C132+C134+C133</f>
        <v>0</v>
      </c>
      <c r="D131" s="8">
        <f t="shared" si="41"/>
        <v>70522</v>
      </c>
      <c r="E131" s="8">
        <f t="shared" si="41"/>
        <v>70498</v>
      </c>
      <c r="F131" s="8">
        <f t="shared" si="41"/>
        <v>70498</v>
      </c>
      <c r="G131" s="8">
        <f t="shared" si="41"/>
        <v>46998.46</v>
      </c>
      <c r="H131" s="8">
        <f t="shared" si="41"/>
        <v>23499</v>
      </c>
      <c r="I131" s="33"/>
      <c r="J131" s="33"/>
    </row>
    <row r="132" spans="1:10" ht="12.75">
      <c r="A132" s="39"/>
      <c r="B132" s="40" t="s">
        <v>282</v>
      </c>
      <c r="C132" s="8"/>
      <c r="D132" s="8">
        <v>70497</v>
      </c>
      <c r="E132" s="8">
        <v>70497</v>
      </c>
      <c r="F132" s="8">
        <v>70497</v>
      </c>
      <c r="G132" s="8">
        <v>46998</v>
      </c>
      <c r="H132" s="8">
        <v>23499</v>
      </c>
      <c r="I132" s="33"/>
      <c r="J132" s="33"/>
    </row>
    <row r="133" spans="1:10" ht="29.25" customHeight="1">
      <c r="A133" s="39"/>
      <c r="B133" s="49" t="s">
        <v>369</v>
      </c>
      <c r="C133" s="8"/>
      <c r="D133" s="8"/>
      <c r="E133" s="8"/>
      <c r="F133" s="8"/>
      <c r="G133" s="8"/>
      <c r="H133" s="8"/>
      <c r="I133" s="33"/>
      <c r="J133" s="33"/>
    </row>
    <row r="134" spans="1:10" ht="25.5">
      <c r="A134" s="39"/>
      <c r="B134" s="49" t="s">
        <v>329</v>
      </c>
      <c r="C134" s="8">
        <f aca="true" t="shared" si="42" ref="C134:H134">C135+C136+C137+C138</f>
        <v>0</v>
      </c>
      <c r="D134" s="8">
        <f t="shared" si="42"/>
        <v>25</v>
      </c>
      <c r="E134" s="8">
        <f t="shared" si="42"/>
        <v>1</v>
      </c>
      <c r="F134" s="8">
        <f t="shared" si="42"/>
        <v>1</v>
      </c>
      <c r="G134" s="8">
        <f t="shared" si="42"/>
        <v>0.46</v>
      </c>
      <c r="H134" s="8">
        <f t="shared" si="42"/>
        <v>0</v>
      </c>
      <c r="I134" s="33"/>
      <c r="J134" s="33"/>
    </row>
    <row r="135" spans="1:10" ht="12.75">
      <c r="A135" s="39"/>
      <c r="B135" s="58" t="s">
        <v>330</v>
      </c>
      <c r="C135" s="8"/>
      <c r="D135" s="8">
        <v>25</v>
      </c>
      <c r="E135" s="8">
        <v>1</v>
      </c>
      <c r="F135" s="8">
        <v>1</v>
      </c>
      <c r="G135" s="8">
        <v>0.46</v>
      </c>
      <c r="H135" s="8">
        <v>0</v>
      </c>
      <c r="I135" s="33"/>
      <c r="J135" s="33"/>
    </row>
    <row r="136" spans="1:10" ht="25.5">
      <c r="A136" s="39"/>
      <c r="B136" s="58" t="s">
        <v>331</v>
      </c>
      <c r="C136" s="8"/>
      <c r="D136" s="8"/>
      <c r="E136" s="8"/>
      <c r="F136" s="8"/>
      <c r="G136" s="8"/>
      <c r="H136" s="8"/>
      <c r="I136" s="33"/>
      <c r="J136" s="33"/>
    </row>
    <row r="137" spans="1:10" ht="25.5">
      <c r="A137" s="39"/>
      <c r="B137" s="58" t="s">
        <v>332</v>
      </c>
      <c r="C137" s="8"/>
      <c r="D137" s="8"/>
      <c r="E137" s="8"/>
      <c r="F137" s="8"/>
      <c r="G137" s="8"/>
      <c r="H137" s="8"/>
      <c r="I137" s="33"/>
      <c r="J137" s="33"/>
    </row>
    <row r="138" spans="1:10" ht="25.5">
      <c r="A138" s="39"/>
      <c r="B138" s="58" t="s">
        <v>333</v>
      </c>
      <c r="C138" s="8"/>
      <c r="D138" s="8"/>
      <c r="E138" s="8"/>
      <c r="F138" s="8"/>
      <c r="G138" s="8"/>
      <c r="H138" s="8"/>
      <c r="I138" s="33"/>
      <c r="J138" s="33"/>
    </row>
    <row r="139" spans="1:10" ht="25.5">
      <c r="A139" s="39"/>
      <c r="B139" s="48" t="s">
        <v>276</v>
      </c>
      <c r="C139" s="8"/>
      <c r="D139" s="8"/>
      <c r="E139" s="8"/>
      <c r="F139" s="8"/>
      <c r="G139" s="8">
        <v>-143.79</v>
      </c>
      <c r="H139" s="8">
        <v>-60.96</v>
      </c>
      <c r="I139" s="33"/>
      <c r="J139" s="33"/>
    </row>
    <row r="140" spans="1:10" ht="12.75">
      <c r="A140" s="39" t="s">
        <v>334</v>
      </c>
      <c r="B140" s="41" t="s">
        <v>335</v>
      </c>
      <c r="C140" s="8"/>
      <c r="D140" s="8"/>
      <c r="E140" s="8"/>
      <c r="F140" s="8"/>
      <c r="G140" s="8"/>
      <c r="H140" s="8"/>
      <c r="I140" s="33"/>
      <c r="J140" s="33"/>
    </row>
    <row r="141" spans="1:10" ht="25.5">
      <c r="A141" s="39"/>
      <c r="B141" s="48" t="s">
        <v>276</v>
      </c>
      <c r="C141" s="8"/>
      <c r="D141" s="8"/>
      <c r="E141" s="8"/>
      <c r="F141" s="8"/>
      <c r="G141" s="8"/>
      <c r="H141" s="8"/>
      <c r="I141" s="33"/>
      <c r="J141" s="33"/>
    </row>
    <row r="142" spans="1:10" ht="12.75">
      <c r="A142" s="31" t="s">
        <v>336</v>
      </c>
      <c r="B142" s="35" t="s">
        <v>337</v>
      </c>
      <c r="C142" s="8"/>
      <c r="D142" s="8">
        <v>120</v>
      </c>
      <c r="E142" s="8">
        <v>142</v>
      </c>
      <c r="F142" s="8">
        <v>142</v>
      </c>
      <c r="G142" s="8">
        <v>64.35</v>
      </c>
      <c r="H142" s="8">
        <v>39.77</v>
      </c>
      <c r="I142" s="33"/>
      <c r="J142" s="33"/>
    </row>
    <row r="143" spans="1:10" ht="25.5">
      <c r="A143" s="31"/>
      <c r="B143" s="48" t="s">
        <v>276</v>
      </c>
      <c r="C143" s="8"/>
      <c r="D143" s="8"/>
      <c r="E143" s="8"/>
      <c r="F143" s="8"/>
      <c r="G143" s="8"/>
      <c r="H143" s="8"/>
      <c r="I143" s="33"/>
      <c r="J143" s="33"/>
    </row>
    <row r="144" spans="1:10" ht="25.5">
      <c r="A144" s="31" t="s">
        <v>338</v>
      </c>
      <c r="B144" s="35" t="s">
        <v>339</v>
      </c>
      <c r="C144" s="8"/>
      <c r="D144" s="8">
        <v>19.22</v>
      </c>
      <c r="E144" s="8">
        <v>19.22</v>
      </c>
      <c r="F144" s="8">
        <v>19.22</v>
      </c>
      <c r="G144" s="8"/>
      <c r="H144" s="8"/>
      <c r="I144" s="33"/>
      <c r="J144" s="33"/>
    </row>
    <row r="145" spans="1:10" ht="25.5">
      <c r="A145" s="31"/>
      <c r="B145" s="48" t="s">
        <v>276</v>
      </c>
      <c r="C145" s="8"/>
      <c r="D145" s="8"/>
      <c r="E145" s="8"/>
      <c r="F145" s="8"/>
      <c r="G145" s="8">
        <v>-2</v>
      </c>
      <c r="H145" s="8">
        <v>-2</v>
      </c>
      <c r="I145" s="33"/>
      <c r="J145" s="33"/>
    </row>
    <row r="146" spans="1:10" ht="25.5">
      <c r="A146" s="59" t="s">
        <v>340</v>
      </c>
      <c r="B146" s="60" t="s">
        <v>341</v>
      </c>
      <c r="C146" s="8">
        <f aca="true" t="shared" si="43" ref="C146:H146">C145+C143+C141+C139+C129+C127+C123+C118+C114+C112+C107+C105+C103+C92+C82+C75</f>
        <v>0</v>
      </c>
      <c r="D146" s="8">
        <f t="shared" si="43"/>
        <v>0</v>
      </c>
      <c r="E146" s="8">
        <f t="shared" si="43"/>
        <v>0</v>
      </c>
      <c r="F146" s="8">
        <f t="shared" si="43"/>
        <v>0</v>
      </c>
      <c r="G146" s="8">
        <f t="shared" si="43"/>
        <v>-180.76999999999998</v>
      </c>
      <c r="H146" s="8">
        <f t="shared" si="43"/>
        <v>-74.78999999999999</v>
      </c>
      <c r="I146" s="33"/>
      <c r="J146" s="33"/>
    </row>
    <row r="147" spans="1:10" ht="38.25">
      <c r="A147" s="61" t="s">
        <v>342</v>
      </c>
      <c r="B147" s="62" t="s">
        <v>168</v>
      </c>
      <c r="C147" s="8">
        <f aca="true" t="shared" si="44" ref="C147:H147">+C148+C149</f>
        <v>0</v>
      </c>
      <c r="D147" s="8">
        <f t="shared" si="44"/>
        <v>0</v>
      </c>
      <c r="E147" s="8">
        <f t="shared" si="44"/>
        <v>0</v>
      </c>
      <c r="F147" s="8">
        <f t="shared" si="44"/>
        <v>0</v>
      </c>
      <c r="G147" s="8">
        <f t="shared" si="44"/>
        <v>0</v>
      </c>
      <c r="H147" s="8">
        <f t="shared" si="44"/>
        <v>0</v>
      </c>
      <c r="I147" s="33"/>
      <c r="J147" s="33"/>
    </row>
    <row r="148" spans="1:10" ht="12.75">
      <c r="A148" s="59" t="s">
        <v>343</v>
      </c>
      <c r="B148" s="63" t="s">
        <v>344</v>
      </c>
      <c r="C148" s="8"/>
      <c r="D148" s="8"/>
      <c r="E148" s="8"/>
      <c r="F148" s="8"/>
      <c r="G148" s="8"/>
      <c r="H148" s="8"/>
      <c r="I148" s="33"/>
      <c r="J148" s="33"/>
    </row>
    <row r="149" spans="1:10" ht="12.75">
      <c r="A149" s="59" t="s">
        <v>345</v>
      </c>
      <c r="B149" s="63" t="s">
        <v>346</v>
      </c>
      <c r="C149" s="8"/>
      <c r="D149" s="8"/>
      <c r="E149" s="8"/>
      <c r="F149" s="8"/>
      <c r="G149" s="8"/>
      <c r="H149" s="8"/>
      <c r="I149" s="33"/>
      <c r="J149" s="33"/>
    </row>
    <row r="150" spans="1:10" ht="12.75">
      <c r="A150" s="31">
        <v>68.05</v>
      </c>
      <c r="B150" s="64" t="s">
        <v>347</v>
      </c>
      <c r="C150" s="11">
        <f aca="true" t="shared" si="45" ref="C150:H152">+C151</f>
        <v>0</v>
      </c>
      <c r="D150" s="11">
        <f t="shared" si="45"/>
        <v>0</v>
      </c>
      <c r="E150" s="11">
        <f t="shared" si="45"/>
        <v>19652</v>
      </c>
      <c r="F150" s="11">
        <f t="shared" si="45"/>
        <v>5112</v>
      </c>
      <c r="G150" s="11">
        <f t="shared" si="45"/>
        <v>3509.88</v>
      </c>
      <c r="H150" s="11">
        <f t="shared" si="45"/>
        <v>1670.0100000000002</v>
      </c>
      <c r="I150" s="33"/>
      <c r="J150" s="33"/>
    </row>
    <row r="151" spans="1:10" ht="12.75">
      <c r="A151" s="31" t="s">
        <v>348</v>
      </c>
      <c r="B151" s="64" t="s">
        <v>160</v>
      </c>
      <c r="C151" s="11">
        <f t="shared" si="45"/>
        <v>0</v>
      </c>
      <c r="D151" s="11">
        <f t="shared" si="45"/>
        <v>0</v>
      </c>
      <c r="E151" s="11">
        <f t="shared" si="45"/>
        <v>19652</v>
      </c>
      <c r="F151" s="11">
        <f t="shared" si="45"/>
        <v>5112</v>
      </c>
      <c r="G151" s="11">
        <f t="shared" si="45"/>
        <v>3509.88</v>
      </c>
      <c r="H151" s="11">
        <f t="shared" si="45"/>
        <v>1670.0100000000002</v>
      </c>
      <c r="I151" s="33"/>
      <c r="J151" s="33"/>
    </row>
    <row r="152" spans="1:10" ht="12.75">
      <c r="A152" s="31" t="s">
        <v>349</v>
      </c>
      <c r="B152" s="35" t="s">
        <v>377</v>
      </c>
      <c r="C152" s="11">
        <f t="shared" si="45"/>
        <v>0</v>
      </c>
      <c r="D152" s="11">
        <f t="shared" si="45"/>
        <v>0</v>
      </c>
      <c r="E152" s="11">
        <f t="shared" si="45"/>
        <v>19652</v>
      </c>
      <c r="F152" s="11">
        <f t="shared" si="45"/>
        <v>5112</v>
      </c>
      <c r="G152" s="11">
        <f t="shared" si="45"/>
        <v>3509.88</v>
      </c>
      <c r="H152" s="11">
        <f t="shared" si="45"/>
        <v>1670.0100000000002</v>
      </c>
      <c r="I152" s="33"/>
      <c r="J152" s="33"/>
    </row>
    <row r="153" spans="1:10" ht="12.75">
      <c r="A153" s="39" t="s">
        <v>350</v>
      </c>
      <c r="B153" s="65" t="s">
        <v>351</v>
      </c>
      <c r="C153" s="7">
        <f aca="true" t="shared" si="46" ref="C153:H153">C154</f>
        <v>0</v>
      </c>
      <c r="D153" s="7">
        <f t="shared" si="46"/>
        <v>0</v>
      </c>
      <c r="E153" s="7">
        <f t="shared" si="46"/>
        <v>19652</v>
      </c>
      <c r="F153" s="7">
        <f t="shared" si="46"/>
        <v>5112</v>
      </c>
      <c r="G153" s="7">
        <f t="shared" si="46"/>
        <v>3509.88</v>
      </c>
      <c r="H153" s="1">
        <f t="shared" si="46"/>
        <v>1670.0100000000002</v>
      </c>
      <c r="I153" s="33"/>
      <c r="J153" s="33"/>
    </row>
    <row r="154" spans="1:10" ht="12.75">
      <c r="A154" s="39" t="s">
        <v>352</v>
      </c>
      <c r="B154" s="65" t="s">
        <v>353</v>
      </c>
      <c r="C154" s="7">
        <f aca="true" t="shared" si="47" ref="C154:H154">C156+C157+C158</f>
        <v>0</v>
      </c>
      <c r="D154" s="7">
        <f t="shared" si="47"/>
        <v>0</v>
      </c>
      <c r="E154" s="7">
        <f t="shared" si="47"/>
        <v>19652</v>
      </c>
      <c r="F154" s="7">
        <f t="shared" si="47"/>
        <v>5112</v>
      </c>
      <c r="G154" s="7">
        <f t="shared" si="47"/>
        <v>3509.88</v>
      </c>
      <c r="H154" s="1">
        <f t="shared" si="47"/>
        <v>1670.0100000000002</v>
      </c>
      <c r="I154" s="33"/>
      <c r="J154" s="33"/>
    </row>
    <row r="155" spans="1:10" ht="12.75">
      <c r="A155" s="31" t="s">
        <v>354</v>
      </c>
      <c r="B155" s="64" t="s">
        <v>355</v>
      </c>
      <c r="C155" s="7">
        <f aca="true" t="shared" si="48" ref="C155:H155">C156</f>
        <v>0</v>
      </c>
      <c r="D155" s="7">
        <f t="shared" si="48"/>
        <v>0</v>
      </c>
      <c r="E155" s="7">
        <f t="shared" si="48"/>
        <v>11363</v>
      </c>
      <c r="F155" s="7">
        <f t="shared" si="48"/>
        <v>2955</v>
      </c>
      <c r="G155" s="7">
        <f t="shared" si="48"/>
        <v>2195.06</v>
      </c>
      <c r="H155" s="7">
        <f t="shared" si="48"/>
        <v>1068.64</v>
      </c>
      <c r="I155" s="33"/>
      <c r="J155" s="33"/>
    </row>
    <row r="156" spans="1:10" ht="12.75">
      <c r="A156" s="39" t="s">
        <v>356</v>
      </c>
      <c r="B156" s="65" t="s">
        <v>357</v>
      </c>
      <c r="C156" s="8"/>
      <c r="D156" s="8"/>
      <c r="E156" s="8">
        <v>11363</v>
      </c>
      <c r="F156" s="8">
        <v>2955</v>
      </c>
      <c r="G156" s="8">
        <v>2195.06</v>
      </c>
      <c r="H156" s="8">
        <v>1068.64</v>
      </c>
      <c r="I156" s="33"/>
      <c r="J156" s="33"/>
    </row>
    <row r="157" spans="1:10" ht="12.75">
      <c r="A157" s="39" t="s">
        <v>358</v>
      </c>
      <c r="B157" s="65" t="s">
        <v>359</v>
      </c>
      <c r="C157" s="8"/>
      <c r="D157" s="8"/>
      <c r="E157" s="8">
        <v>8289</v>
      </c>
      <c r="F157" s="8">
        <v>2157</v>
      </c>
      <c r="G157" s="8">
        <v>1314.82</v>
      </c>
      <c r="H157" s="8">
        <v>601.37</v>
      </c>
      <c r="I157" s="33"/>
      <c r="J157" s="33"/>
    </row>
    <row r="158" spans="1:10" ht="25.5">
      <c r="A158" s="59" t="s">
        <v>360</v>
      </c>
      <c r="B158" s="60" t="s">
        <v>361</v>
      </c>
      <c r="C158" s="8"/>
      <c r="D158" s="8"/>
      <c r="E158" s="8"/>
      <c r="F158" s="8"/>
      <c r="G158" s="8"/>
      <c r="H158" s="8"/>
      <c r="I158" s="33"/>
      <c r="J158" s="33"/>
    </row>
    <row r="159" spans="1:8" ht="12.75">
      <c r="A159" s="38" t="s">
        <v>362</v>
      </c>
      <c r="B159" s="35" t="s">
        <v>363</v>
      </c>
      <c r="C159" s="7">
        <f aca="true" t="shared" si="49" ref="C159:H159">+C160</f>
        <v>0</v>
      </c>
      <c r="D159" s="7">
        <f t="shared" si="49"/>
        <v>0</v>
      </c>
      <c r="E159" s="7">
        <f t="shared" si="49"/>
        <v>0</v>
      </c>
      <c r="F159" s="7">
        <f t="shared" si="49"/>
        <v>0</v>
      </c>
      <c r="G159" s="7">
        <f t="shared" si="49"/>
        <v>0</v>
      </c>
      <c r="H159" s="7">
        <f t="shared" si="49"/>
        <v>0</v>
      </c>
    </row>
    <row r="160" spans="1:8" ht="25.5">
      <c r="A160" s="46" t="s">
        <v>364</v>
      </c>
      <c r="B160" s="41" t="s">
        <v>365</v>
      </c>
      <c r="C160" s="66"/>
      <c r="D160" s="13"/>
      <c r="E160" s="13"/>
      <c r="F160" s="13"/>
      <c r="G160" s="16"/>
      <c r="H160" s="16"/>
    </row>
    <row r="162" spans="2:6" ht="14.25">
      <c r="B162" s="20" t="s">
        <v>147</v>
      </c>
      <c r="F162" s="20" t="s">
        <v>373</v>
      </c>
    </row>
    <row r="163" spans="2:6" ht="12.75">
      <c r="B163" s="21" t="s">
        <v>372</v>
      </c>
      <c r="F163" s="21" t="s">
        <v>374</v>
      </c>
    </row>
  </sheetData>
  <sheetProtection/>
  <protectedRanges>
    <protectedRange sqref="C1:C3 B2" name="Zonă1_1"/>
    <protectedRange sqref="B1 B3" name="Zonă1_1_1_1_1_1"/>
  </protectedRanges>
  <printOptions horizontalCentered="1"/>
  <pageMargins left="0.7480314960629921" right="0.7480314960629921" top="0.1968503937007874" bottom="0.1968503937007874"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2015-03-17T11:26:02Z</cp:lastPrinted>
  <dcterms:created xsi:type="dcterms:W3CDTF">2015-02-12T11:23:55Z</dcterms:created>
  <dcterms:modified xsi:type="dcterms:W3CDTF">2015-03-17T11:42:06Z</dcterms:modified>
  <cp:category/>
  <cp:version/>
  <cp:contentType/>
  <cp:contentStatus/>
</cp:coreProperties>
</file>